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la\Documents\Office\Excel\"/>
    </mc:Choice>
  </mc:AlternateContent>
  <bookViews>
    <workbookView xWindow="0" yWindow="0" windowWidth="11496" windowHeight="276"/>
  </bookViews>
  <sheets>
    <sheet name="科目一覧" sheetId="2" r:id="rId1"/>
    <sheet name="単位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9" i="2" l="1"/>
  <c r="O17" i="2"/>
  <c r="C31" i="2" l="1"/>
  <c r="O10" i="2"/>
  <c r="D6" i="3" s="1"/>
  <c r="R18" i="2"/>
  <c r="E15" i="3" l="1"/>
  <c r="I31" i="2"/>
  <c r="D14" i="3" s="1"/>
  <c r="F14" i="3" s="1"/>
  <c r="D7" i="3"/>
  <c r="F7" i="3" s="1"/>
  <c r="U18" i="2"/>
  <c r="D9" i="3" s="1"/>
  <c r="F9" i="3" s="1"/>
  <c r="X17" i="2"/>
  <c r="X9" i="2"/>
  <c r="AA18" i="2"/>
  <c r="U38" i="2"/>
  <c r="D10" i="3" s="1"/>
  <c r="F10" i="3" s="1"/>
  <c r="R38" i="2"/>
  <c r="D8" i="3" s="1"/>
  <c r="F8" i="3" s="1"/>
  <c r="L38" i="2"/>
  <c r="D5" i="3" s="1"/>
  <c r="F5" i="3" s="1"/>
  <c r="D13" i="3"/>
  <c r="D11" i="3" l="1"/>
  <c r="I6" i="3"/>
  <c r="I5" i="3"/>
  <c r="F13" i="3"/>
  <c r="F15" i="3" s="1"/>
  <c r="D15" i="3"/>
  <c r="I7" i="3" s="1"/>
  <c r="E12" i="3"/>
  <c r="E16" i="3" s="1"/>
  <c r="D12" i="3" l="1"/>
  <c r="D16" i="3" s="1"/>
  <c r="F6" i="3"/>
  <c r="F11" i="3" l="1"/>
  <c r="F12" i="3" s="1"/>
  <c r="F16" i="3" s="1"/>
</calcChain>
</file>

<file path=xl/sharedStrings.xml><?xml version="1.0" encoding="utf-8"?>
<sst xmlns="http://schemas.openxmlformats.org/spreadsheetml/2006/main" count="287" uniqueCount="235">
  <si>
    <t>必修</t>
    <rPh sb="0" eb="2">
      <t>ヒッシュウ</t>
    </rPh>
    <phoneticPr fontId="1"/>
  </si>
  <si>
    <t>1:代数学</t>
    <rPh sb="2" eb="5">
      <t>ダイスウガク</t>
    </rPh>
    <phoneticPr fontId="1"/>
  </si>
  <si>
    <t>1:離散数学</t>
    <rPh sb="2" eb="4">
      <t>リサン</t>
    </rPh>
    <rPh sb="4" eb="6">
      <t>スウガク</t>
    </rPh>
    <phoneticPr fontId="1"/>
  </si>
  <si>
    <t>1:キャリアデザイン</t>
    <phoneticPr fontId="1"/>
  </si>
  <si>
    <t>1:C言語1</t>
    <rPh sb="3" eb="5">
      <t>ゲンゴ</t>
    </rPh>
    <phoneticPr fontId="1"/>
  </si>
  <si>
    <t>1:C言語1演習</t>
    <rPh sb="3" eb="5">
      <t>ゲンゴ</t>
    </rPh>
    <rPh sb="6" eb="8">
      <t>エンシュウ</t>
    </rPh>
    <phoneticPr fontId="1"/>
  </si>
  <si>
    <t>可否</t>
    <rPh sb="0" eb="2">
      <t>カヒ</t>
    </rPh>
    <phoneticPr fontId="1"/>
  </si>
  <si>
    <t>学部固有</t>
    <rPh sb="0" eb="2">
      <t>ガクブ</t>
    </rPh>
    <rPh sb="2" eb="4">
      <t>コユウ</t>
    </rPh>
    <phoneticPr fontId="1"/>
  </si>
  <si>
    <t>1:コンピュータのアーキテクチャと構成</t>
    <rPh sb="17" eb="19">
      <t>コウセイ</t>
    </rPh>
    <phoneticPr fontId="1"/>
  </si>
  <si>
    <t>選択</t>
    <rPh sb="0" eb="2">
      <t>センタク</t>
    </rPh>
    <phoneticPr fontId="1"/>
  </si>
  <si>
    <t>科目名</t>
    <rPh sb="0" eb="2">
      <t>カモク</t>
    </rPh>
    <rPh sb="2" eb="3">
      <t>メイ</t>
    </rPh>
    <phoneticPr fontId="1"/>
  </si>
  <si>
    <t>1:基礎数学</t>
    <rPh sb="2" eb="4">
      <t>キソ</t>
    </rPh>
    <rPh sb="4" eb="6">
      <t>スウガク</t>
    </rPh>
    <phoneticPr fontId="1"/>
  </si>
  <si>
    <t>1:電気電子基礎</t>
    <rPh sb="2" eb="4">
      <t>デンキ</t>
    </rPh>
    <rPh sb="4" eb="6">
      <t>デンシ</t>
    </rPh>
    <rPh sb="6" eb="8">
      <t>キソ</t>
    </rPh>
    <phoneticPr fontId="1"/>
  </si>
  <si>
    <t>2:代数学2</t>
    <rPh sb="2" eb="5">
      <t>ダイスウガク</t>
    </rPh>
    <phoneticPr fontId="1"/>
  </si>
  <si>
    <t>2:解析学</t>
    <rPh sb="2" eb="5">
      <t>カイセキガク</t>
    </rPh>
    <phoneticPr fontId="1"/>
  </si>
  <si>
    <t>2:ディジタル回路</t>
    <rPh sb="7" eb="9">
      <t>カイロ</t>
    </rPh>
    <phoneticPr fontId="1"/>
  </si>
  <si>
    <t>2:アルゴリズムとデータ構造1</t>
    <rPh sb="12" eb="14">
      <t>コウゾウ</t>
    </rPh>
    <phoneticPr fontId="1"/>
  </si>
  <si>
    <t>2:C言語2</t>
    <rPh sb="3" eb="5">
      <t>ゲンゴ</t>
    </rPh>
    <phoneticPr fontId="1"/>
  </si>
  <si>
    <t>2:ウエブ入門</t>
    <rPh sb="5" eb="7">
      <t>ニュウモン</t>
    </rPh>
    <phoneticPr fontId="1"/>
  </si>
  <si>
    <t>2:人工知能</t>
    <rPh sb="2" eb="4">
      <t>ジンコウ</t>
    </rPh>
    <rPh sb="4" eb="6">
      <t>チノウ</t>
    </rPh>
    <phoneticPr fontId="1"/>
  </si>
  <si>
    <t>3:幾何学1</t>
    <rPh sb="2" eb="5">
      <t>キカガク</t>
    </rPh>
    <phoneticPr fontId="1"/>
  </si>
  <si>
    <t>3:ライティング/コミュニケーション</t>
    <phoneticPr fontId="1"/>
  </si>
  <si>
    <t>3:技術英語1</t>
    <rPh sb="2" eb="4">
      <t>ギジュツ</t>
    </rPh>
    <rPh sb="4" eb="6">
      <t>エイゴ</t>
    </rPh>
    <phoneticPr fontId="1"/>
  </si>
  <si>
    <t>3:アルゴリズムとデータ構造2</t>
    <rPh sb="12" eb="14">
      <t>コウゾウ</t>
    </rPh>
    <phoneticPr fontId="1"/>
  </si>
  <si>
    <t>3:情報工学実験1</t>
    <rPh sb="2" eb="4">
      <t>ジョウホウ</t>
    </rPh>
    <rPh sb="4" eb="6">
      <t>コウガク</t>
    </rPh>
    <rPh sb="6" eb="8">
      <t>ジッケン</t>
    </rPh>
    <phoneticPr fontId="1"/>
  </si>
  <si>
    <t>3:Java言語1</t>
    <rPh sb="6" eb="8">
      <t>ゲンゴ</t>
    </rPh>
    <phoneticPr fontId="1"/>
  </si>
  <si>
    <t>3:Java言語1演習</t>
    <rPh sb="6" eb="8">
      <t>ゲンゴ</t>
    </rPh>
    <rPh sb="9" eb="11">
      <t>エンシュウ</t>
    </rPh>
    <phoneticPr fontId="1"/>
  </si>
  <si>
    <t>3:オペレーティングシステム</t>
    <phoneticPr fontId="1"/>
  </si>
  <si>
    <t>3:コンピュータネットワーク</t>
    <phoneticPr fontId="1"/>
  </si>
  <si>
    <t>3:画像処理</t>
    <rPh sb="2" eb="4">
      <t>ガゾウ</t>
    </rPh>
    <rPh sb="4" eb="6">
      <t>ショリ</t>
    </rPh>
    <phoneticPr fontId="1"/>
  </si>
  <si>
    <t>4:確率・統計1</t>
    <rPh sb="2" eb="4">
      <t>カクリツ</t>
    </rPh>
    <rPh sb="5" eb="7">
      <t>トウケイ</t>
    </rPh>
    <phoneticPr fontId="1"/>
  </si>
  <si>
    <t>4:幾何学2</t>
    <rPh sb="2" eb="5">
      <t>キカガク</t>
    </rPh>
    <phoneticPr fontId="1"/>
  </si>
  <si>
    <t>4:技術英語2</t>
    <rPh sb="2" eb="4">
      <t>ギジュツ</t>
    </rPh>
    <rPh sb="4" eb="6">
      <t>エイゴ</t>
    </rPh>
    <phoneticPr fontId="1"/>
  </si>
  <si>
    <t>4:技術者倫理</t>
    <rPh sb="2" eb="5">
      <t>ギジュツシャ</t>
    </rPh>
    <rPh sb="5" eb="7">
      <t>リンリ</t>
    </rPh>
    <phoneticPr fontId="1"/>
  </si>
  <si>
    <t>4:プロジェクト研究</t>
    <rPh sb="8" eb="10">
      <t>ケンキュウ</t>
    </rPh>
    <phoneticPr fontId="1"/>
  </si>
  <si>
    <t>4:情報工学実験2</t>
    <rPh sb="2" eb="8">
      <t>ジョウホウコウガクジッケン</t>
    </rPh>
    <phoneticPr fontId="1"/>
  </si>
  <si>
    <t>4:C++言語1</t>
    <rPh sb="5" eb="7">
      <t>ゲンゴ</t>
    </rPh>
    <phoneticPr fontId="1"/>
  </si>
  <si>
    <t>4:Java言語2</t>
    <rPh sb="6" eb="8">
      <t>ゲンゴ</t>
    </rPh>
    <phoneticPr fontId="1"/>
  </si>
  <si>
    <t>4:データベースシステム</t>
    <phoneticPr fontId="1"/>
  </si>
  <si>
    <t>4:ウエブ工学</t>
    <rPh sb="5" eb="7">
      <t>コウガク</t>
    </rPh>
    <phoneticPr fontId="1"/>
  </si>
  <si>
    <t>4:ディジタル信号処理</t>
    <rPh sb="7" eb="9">
      <t>シンゴウ</t>
    </rPh>
    <rPh sb="9" eb="11">
      <t>ショリ</t>
    </rPh>
    <phoneticPr fontId="1"/>
  </si>
  <si>
    <t>5:確率・統計2</t>
    <rPh sb="2" eb="4">
      <t>カクリツ</t>
    </rPh>
    <rPh sb="5" eb="7">
      <t>トウケイ</t>
    </rPh>
    <phoneticPr fontId="1"/>
  </si>
  <si>
    <t>5:グラフ理論</t>
    <rPh sb="5" eb="7">
      <t>リロン</t>
    </rPh>
    <phoneticPr fontId="1"/>
  </si>
  <si>
    <t>5:技術英語3</t>
    <rPh sb="2" eb="4">
      <t>ギジュツ</t>
    </rPh>
    <rPh sb="4" eb="6">
      <t>エイゴ</t>
    </rPh>
    <phoneticPr fontId="1"/>
  </si>
  <si>
    <t>5:情報技術と編集</t>
    <rPh sb="2" eb="4">
      <t>ジョウホウ</t>
    </rPh>
    <rPh sb="4" eb="6">
      <t>ギジュツ</t>
    </rPh>
    <rPh sb="7" eb="9">
      <t>ヘンシュウ</t>
    </rPh>
    <phoneticPr fontId="1"/>
  </si>
  <si>
    <t>5;キャリアマネジメント1</t>
    <phoneticPr fontId="1"/>
  </si>
  <si>
    <t>5:インターンシップ</t>
    <phoneticPr fontId="1"/>
  </si>
  <si>
    <t>5:システム製作A</t>
    <rPh sb="6" eb="8">
      <t>セイサク</t>
    </rPh>
    <phoneticPr fontId="1"/>
  </si>
  <si>
    <t>5:C++言語2</t>
    <rPh sb="5" eb="7">
      <t>ゲンゴ</t>
    </rPh>
    <phoneticPr fontId="1"/>
  </si>
  <si>
    <t>5:ソフトウェア工学</t>
    <rPh sb="8" eb="10">
      <t>コウガク</t>
    </rPh>
    <phoneticPr fontId="1"/>
  </si>
  <si>
    <t>5:ディジタルシステム設計</t>
    <rPh sb="11" eb="13">
      <t>セッケイ</t>
    </rPh>
    <phoneticPr fontId="1"/>
  </si>
  <si>
    <t>5:数値解析学</t>
    <rPh sb="2" eb="4">
      <t>スウチ</t>
    </rPh>
    <rPh sb="4" eb="7">
      <t>カイセキガク</t>
    </rPh>
    <phoneticPr fontId="1"/>
  </si>
  <si>
    <t>5:オートマトンと言語理論</t>
    <rPh sb="9" eb="11">
      <t>ゲンゴ</t>
    </rPh>
    <rPh sb="11" eb="13">
      <t>リロン</t>
    </rPh>
    <phoneticPr fontId="1"/>
  </si>
  <si>
    <t>5:プロジェクト研究基礎演習</t>
    <rPh sb="8" eb="10">
      <t>ケンキュウ</t>
    </rPh>
    <rPh sb="10" eb="12">
      <t>キソ</t>
    </rPh>
    <rPh sb="12" eb="14">
      <t>エンシュウ</t>
    </rPh>
    <phoneticPr fontId="1"/>
  </si>
  <si>
    <t>6:プロジェクト研究応用演習</t>
    <rPh sb="8" eb="10">
      <t>ケンキュウ</t>
    </rPh>
    <rPh sb="10" eb="12">
      <t>オウヨウ</t>
    </rPh>
    <rPh sb="12" eb="14">
      <t>エンシュウ</t>
    </rPh>
    <phoneticPr fontId="1"/>
  </si>
  <si>
    <t>7:卒業研究1</t>
    <rPh sb="2" eb="4">
      <t>ソツギョウ</t>
    </rPh>
    <rPh sb="4" eb="6">
      <t>ケンキュウ</t>
    </rPh>
    <phoneticPr fontId="1"/>
  </si>
  <si>
    <t>8:卒業研究2</t>
    <rPh sb="2" eb="4">
      <t>ソツギョウ</t>
    </rPh>
    <rPh sb="4" eb="6">
      <t>ケンキュウ</t>
    </rPh>
    <phoneticPr fontId="1"/>
  </si>
  <si>
    <t>5:最適化工学</t>
    <rPh sb="2" eb="5">
      <t>サイテキカ</t>
    </rPh>
    <rPh sb="5" eb="7">
      <t>コウガク</t>
    </rPh>
    <phoneticPr fontId="1"/>
  </si>
  <si>
    <t>6:Foundations of Computer Science</t>
    <phoneticPr fontId="1"/>
  </si>
  <si>
    <t>6:キャリアマネジメント</t>
    <phoneticPr fontId="1"/>
  </si>
  <si>
    <t>6:システム製作B</t>
    <rPh sb="6" eb="8">
      <t>セイサク</t>
    </rPh>
    <phoneticPr fontId="1"/>
  </si>
  <si>
    <t>6:コンパイラ論</t>
    <rPh sb="7" eb="8">
      <t>ロン</t>
    </rPh>
    <phoneticPr fontId="1"/>
  </si>
  <si>
    <t>6:情報と通信の理論</t>
    <rPh sb="2" eb="4">
      <t>ジョウホウ</t>
    </rPh>
    <rPh sb="5" eb="7">
      <t>ツウシン</t>
    </rPh>
    <rPh sb="8" eb="10">
      <t>リロン</t>
    </rPh>
    <phoneticPr fontId="1"/>
  </si>
  <si>
    <t>6:パターン情報処理</t>
    <rPh sb="6" eb="8">
      <t>ジョウホウ</t>
    </rPh>
    <rPh sb="8" eb="10">
      <t>ショリ</t>
    </rPh>
    <phoneticPr fontId="1"/>
  </si>
  <si>
    <t>6:情報工学特別講義A</t>
    <rPh sb="2" eb="4">
      <t>ジョウホウ</t>
    </rPh>
    <rPh sb="4" eb="6">
      <t>コウガク</t>
    </rPh>
    <rPh sb="6" eb="8">
      <t>トクベツ</t>
    </rPh>
    <rPh sb="8" eb="10">
      <t>コウギ</t>
    </rPh>
    <phoneticPr fontId="1"/>
  </si>
  <si>
    <t>7:組込み用アーキテクチャ</t>
    <rPh sb="2" eb="3">
      <t>ク</t>
    </rPh>
    <rPh sb="3" eb="4">
      <t>コ</t>
    </rPh>
    <rPh sb="5" eb="6">
      <t>ヨウ</t>
    </rPh>
    <phoneticPr fontId="1"/>
  </si>
  <si>
    <t>7:暗号とセキュリティ</t>
    <rPh sb="2" eb="4">
      <t>アンゴウ</t>
    </rPh>
    <phoneticPr fontId="1"/>
  </si>
  <si>
    <t>7:情報工学特別講義B</t>
    <rPh sb="2" eb="4">
      <t>ジョウホウ</t>
    </rPh>
    <rPh sb="4" eb="6">
      <t>コウガク</t>
    </rPh>
    <rPh sb="6" eb="8">
      <t>トクベツ</t>
    </rPh>
    <rPh sb="8" eb="10">
      <t>コウギ</t>
    </rPh>
    <phoneticPr fontId="1"/>
  </si>
  <si>
    <t>海外セミナー1</t>
    <rPh sb="0" eb="2">
      <t>カイガイ</t>
    </rPh>
    <phoneticPr fontId="1"/>
  </si>
  <si>
    <t>海外セミナー2</t>
    <rPh sb="0" eb="2">
      <t>カイガイ</t>
    </rPh>
    <phoneticPr fontId="1"/>
  </si>
  <si>
    <t>全学共通</t>
    <rPh sb="0" eb="2">
      <t>ゼンガク</t>
    </rPh>
    <rPh sb="2" eb="4">
      <t>キョウツウ</t>
    </rPh>
    <phoneticPr fontId="1"/>
  </si>
  <si>
    <t>選択必修</t>
    <rPh sb="0" eb="2">
      <t>センタク</t>
    </rPh>
    <rPh sb="2" eb="4">
      <t>ヒッシュウ</t>
    </rPh>
    <phoneticPr fontId="1"/>
  </si>
  <si>
    <t>スポーツ・健康</t>
    <rPh sb="5" eb="7">
      <t>ケンコウ</t>
    </rPh>
    <phoneticPr fontId="1"/>
  </si>
  <si>
    <t>個人スポーツ・卓球Ⅰ</t>
  </si>
  <si>
    <t>個人スポーツ・卓球Ⅱ</t>
  </si>
  <si>
    <t>個人スポーツ・硬式テニスⅠ</t>
  </si>
  <si>
    <t>個人スポーツ・バドミントンⅠ</t>
  </si>
  <si>
    <t>個人スポーツ・ゴルフⅠ</t>
  </si>
  <si>
    <t>個人スポーツ・フライングディスクⅠ</t>
  </si>
  <si>
    <t>ティームスポーツ・バレーボールⅠ</t>
  </si>
  <si>
    <t>ティームスポーツ・バスケットボールⅠ</t>
  </si>
  <si>
    <t>ティームスポーツ・ソフトボールⅠ</t>
  </si>
  <si>
    <t>ティームスポーツ・サッカーⅠ</t>
  </si>
  <si>
    <t>ティームスポーツ・カローリングⅠ</t>
  </si>
  <si>
    <t>フィットネス・トレー ニングⅠ</t>
  </si>
  <si>
    <t>フィットネス・フィットネスⅠ</t>
  </si>
  <si>
    <t>フィットネス・エアロビクスⅠ</t>
  </si>
  <si>
    <t>シーズンスポーツＡ・ゴルフ</t>
  </si>
  <si>
    <t>障害者スポーツＡ</t>
  </si>
  <si>
    <t>個人スポーツ・硬式テニスⅡ</t>
  </si>
  <si>
    <t>個人スポーツ・バドミントンⅡ</t>
  </si>
  <si>
    <t>個人スポーツ・ゴルフⅡ</t>
  </si>
  <si>
    <t>個人スポーツ・フライングディスクⅡ</t>
  </si>
  <si>
    <t>ティームスポーツ・バレーボールⅡ</t>
  </si>
  <si>
    <t>ティームスポーツ・バスケットボールⅡ</t>
  </si>
  <si>
    <t>ティームスポーツ・ソフトボールⅡ</t>
  </si>
  <si>
    <t>ティームスポーツ・サッカーⅡ</t>
  </si>
  <si>
    <t>ティームスポーツ・カローリングⅡ</t>
  </si>
  <si>
    <t>フィットネス・トレーニングⅡ</t>
  </si>
  <si>
    <t>フィットネス・フィットネスⅡ</t>
  </si>
  <si>
    <t>フィットネス・エアロビクスⅡ</t>
  </si>
  <si>
    <t>シーズンスポーツB・スケート</t>
  </si>
  <si>
    <t>障害者スポーツB</t>
  </si>
  <si>
    <t>外国語基礎・英語</t>
    <rPh sb="0" eb="3">
      <t>ガイコクゴ</t>
    </rPh>
    <rPh sb="3" eb="5">
      <t>キソ</t>
    </rPh>
    <rPh sb="6" eb="8">
      <t>エイゴ</t>
    </rPh>
    <phoneticPr fontId="1"/>
  </si>
  <si>
    <t>英語リーディングA</t>
    <rPh sb="0" eb="2">
      <t>エイゴ</t>
    </rPh>
    <phoneticPr fontId="1"/>
  </si>
  <si>
    <t>英語リーディングB</t>
    <rPh sb="0" eb="2">
      <t>エイゴ</t>
    </rPh>
    <phoneticPr fontId="1"/>
  </si>
  <si>
    <t>英語コミュニケーションA</t>
    <rPh sb="0" eb="2">
      <t>エイゴ</t>
    </rPh>
    <phoneticPr fontId="1"/>
  </si>
  <si>
    <t>英語コミュニケーションB</t>
    <rPh sb="0" eb="2">
      <t>エイゴ</t>
    </rPh>
    <phoneticPr fontId="1"/>
  </si>
  <si>
    <t>第二外国語基礎A</t>
    <rPh sb="0" eb="1">
      <t>ダイ</t>
    </rPh>
    <rPh sb="1" eb="2">
      <t>ニ</t>
    </rPh>
    <rPh sb="2" eb="5">
      <t>ガイコクゴ</t>
    </rPh>
    <rPh sb="5" eb="7">
      <t>キソ</t>
    </rPh>
    <phoneticPr fontId="1"/>
  </si>
  <si>
    <t>第二外国語基礎B</t>
    <rPh sb="0" eb="1">
      <t>ダイ</t>
    </rPh>
    <rPh sb="1" eb="2">
      <t>ニ</t>
    </rPh>
    <rPh sb="2" eb="5">
      <t>ガイコクゴ</t>
    </rPh>
    <rPh sb="5" eb="7">
      <t>キソ</t>
    </rPh>
    <phoneticPr fontId="1"/>
  </si>
  <si>
    <t>第二外国語基礎</t>
    <rPh sb="0" eb="1">
      <t>ダイ</t>
    </rPh>
    <rPh sb="1" eb="2">
      <t>ニ</t>
    </rPh>
    <rPh sb="2" eb="5">
      <t>ガイコクゴ</t>
    </rPh>
    <rPh sb="5" eb="7">
      <t>キソ</t>
    </rPh>
    <phoneticPr fontId="1"/>
  </si>
  <si>
    <t>自然の探求</t>
    <rPh sb="0" eb="2">
      <t>シゼン</t>
    </rPh>
    <rPh sb="3" eb="5">
      <t>タンキュウ</t>
    </rPh>
    <phoneticPr fontId="1"/>
  </si>
  <si>
    <t>数　学Ａ</t>
  </si>
  <si>
    <t>数　学Ｂ</t>
  </si>
  <si>
    <t>統計学Ａ</t>
  </si>
  <si>
    <t>統計学Ｂ</t>
  </si>
  <si>
    <t>物理学Ａ</t>
  </si>
  <si>
    <t>物理学Ｂ</t>
  </si>
  <si>
    <t>化　学Ａ</t>
  </si>
  <si>
    <t>化　学Ｂ</t>
  </si>
  <si>
    <t>地　学Ａ</t>
  </si>
  <si>
    <t>地　学Ｂ</t>
  </si>
  <si>
    <t>生物学Ａ</t>
  </si>
  <si>
    <t>生物学Ｂ</t>
  </si>
  <si>
    <t>人間の探求</t>
    <rPh sb="0" eb="2">
      <t>ニンゲン</t>
    </rPh>
    <rPh sb="3" eb="5">
      <t>タンキュウ</t>
    </rPh>
    <phoneticPr fontId="1"/>
  </si>
  <si>
    <t>哲学Ａ</t>
  </si>
  <si>
    <t>哲学Ｂ</t>
  </si>
  <si>
    <t>倫理学Ａ</t>
  </si>
  <si>
    <t>倫理学Ｂ</t>
  </si>
  <si>
    <t>論理学Ａ</t>
  </si>
  <si>
    <t>論理学Ｂ</t>
  </si>
  <si>
    <t>心理学</t>
  </si>
  <si>
    <t>日本史Ａ</t>
  </si>
  <si>
    <t>日本史Ｂ</t>
  </si>
  <si>
    <t>東洋史Ａ</t>
  </si>
  <si>
    <t>東洋史Ｂ</t>
  </si>
  <si>
    <t>西洋史Ａ</t>
  </si>
  <si>
    <t>西洋史Ｂ</t>
  </si>
  <si>
    <t>文学Ａ</t>
  </si>
  <si>
    <t>文学Ｂ</t>
  </si>
  <si>
    <t>言語学Ａ</t>
  </si>
  <si>
    <t>言語学Ｂ</t>
  </si>
  <si>
    <t>社会の探求</t>
    <rPh sb="0" eb="2">
      <t>シャカイ</t>
    </rPh>
    <rPh sb="3" eb="5">
      <t>タンキュウ</t>
    </rPh>
    <phoneticPr fontId="1"/>
  </si>
  <si>
    <t>社会学Ａ</t>
  </si>
  <si>
    <t>社会学Ｂ</t>
  </si>
  <si>
    <t>日本国憲法</t>
  </si>
  <si>
    <t>法学</t>
  </si>
  <si>
    <t>政治学Ａ</t>
  </si>
  <si>
    <t>政治学Ｂ</t>
  </si>
  <si>
    <t>経済学Ａ</t>
  </si>
  <si>
    <t>経済学Ｂ</t>
  </si>
  <si>
    <t>地理学Ａ</t>
  </si>
  <si>
    <t>地理学Ｂ</t>
  </si>
  <si>
    <t>教育学Ａ</t>
  </si>
  <si>
    <t>教育学Ｂ</t>
  </si>
  <si>
    <t>新領域</t>
    <rPh sb="0" eb="3">
      <t>シンリョウイキ</t>
    </rPh>
    <phoneticPr fontId="1"/>
  </si>
  <si>
    <t>ジェンダー論Ａ</t>
  </si>
  <si>
    <t>ジェンダー論Ｂ</t>
  </si>
  <si>
    <t>健康科学Ａ</t>
  </si>
  <si>
    <t>健康科学Ｂ</t>
  </si>
  <si>
    <t>環境科学Ａ</t>
  </si>
  <si>
    <t>環境科学Ｂ</t>
  </si>
  <si>
    <t>情報科学Ａ</t>
  </si>
  <si>
    <t>情報科学Ｂ</t>
  </si>
  <si>
    <t>平和論Ａ</t>
  </si>
  <si>
    <t>平和論Ｂ</t>
  </si>
  <si>
    <t>職業と社会</t>
  </si>
  <si>
    <t>グローバル・メディア論</t>
  </si>
  <si>
    <t>異文化研究</t>
  </si>
  <si>
    <t>数</t>
    <rPh sb="0" eb="1">
      <t>カズ</t>
    </rPh>
    <phoneticPr fontId="1"/>
  </si>
  <si>
    <t>メディア工学科開講科目1</t>
    <rPh sb="4" eb="7">
      <t>コウガクカ</t>
    </rPh>
    <phoneticPr fontId="1"/>
  </si>
  <si>
    <t>メディア工学科開講科目2</t>
    <rPh sb="4" eb="7">
      <t>コウガクカ</t>
    </rPh>
    <phoneticPr fontId="1"/>
  </si>
  <si>
    <t>メディア工学科開講科目3</t>
    <rPh sb="4" eb="7">
      <t>コウガクカ</t>
    </rPh>
    <phoneticPr fontId="1"/>
  </si>
  <si>
    <t>メディア工学科開講科目4</t>
    <rPh sb="4" eb="7">
      <t>コウガクカ</t>
    </rPh>
    <phoneticPr fontId="1"/>
  </si>
  <si>
    <t>メディア工学科開講科目5</t>
    <rPh sb="4" eb="7">
      <t>コウガクカ</t>
    </rPh>
    <phoneticPr fontId="1"/>
  </si>
  <si>
    <t>ゼミ</t>
    <phoneticPr fontId="1"/>
  </si>
  <si>
    <t>基礎ゼミ</t>
    <rPh sb="0" eb="2">
      <t>キソ</t>
    </rPh>
    <phoneticPr fontId="1"/>
  </si>
  <si>
    <t>教養テーマゼミ</t>
    <rPh sb="0" eb="2">
      <t>キョウヨウ</t>
    </rPh>
    <phoneticPr fontId="1"/>
  </si>
  <si>
    <t>教養探求ゼミ</t>
    <rPh sb="0" eb="2">
      <t>キョウヨウ</t>
    </rPh>
    <rPh sb="2" eb="4">
      <t>タンキュウ</t>
    </rPh>
    <phoneticPr fontId="1"/>
  </si>
  <si>
    <t>英語コミュニケーションⅠＡ</t>
  </si>
  <si>
    <t>英語コミュニケーションⅠＢ</t>
  </si>
  <si>
    <t xml:space="preserve">メディア英語Ａ </t>
  </si>
  <si>
    <t>英 語 資 格 対 策 ⅠＡ</t>
  </si>
  <si>
    <t>英 語 資 格 対 策 ⅠＢ</t>
  </si>
  <si>
    <t>英語セミナーＡ</t>
  </si>
  <si>
    <t>英語コミュニケーションⅡＡ</t>
  </si>
  <si>
    <t>英語コミュニケーションⅡＢ</t>
  </si>
  <si>
    <t>メディア英語Ｂ</t>
  </si>
  <si>
    <t>英 語 資 格 対 策 ⅡＡ</t>
  </si>
  <si>
    <t>英 語 資 格 対 策 ⅡＢ</t>
  </si>
  <si>
    <t>英語セミナーＢ</t>
  </si>
  <si>
    <t>外国語演習・英語</t>
    <rPh sb="0" eb="3">
      <t>ガイコクゴ</t>
    </rPh>
    <rPh sb="3" eb="5">
      <t>エンシュウ</t>
    </rPh>
    <rPh sb="6" eb="8">
      <t>エイゴ</t>
    </rPh>
    <phoneticPr fontId="1"/>
  </si>
  <si>
    <t>第二外国語演習</t>
    <rPh sb="0" eb="1">
      <t>ダイ</t>
    </rPh>
    <rPh sb="1" eb="2">
      <t>ニ</t>
    </rPh>
    <rPh sb="2" eb="5">
      <t>ガイコクゴ</t>
    </rPh>
    <rPh sb="5" eb="7">
      <t>エンシュウ</t>
    </rPh>
    <phoneticPr fontId="1"/>
  </si>
  <si>
    <t>第二外国語演習Ⅰ</t>
    <rPh sb="0" eb="1">
      <t>ダイ</t>
    </rPh>
    <rPh sb="1" eb="2">
      <t>ニ</t>
    </rPh>
    <rPh sb="2" eb="5">
      <t>ガイコクゴ</t>
    </rPh>
    <rPh sb="5" eb="7">
      <t>エンシュウ</t>
    </rPh>
    <phoneticPr fontId="1"/>
  </si>
  <si>
    <t>第二外国語演習Ⅱ</t>
    <rPh sb="0" eb="1">
      <t>ダイ</t>
    </rPh>
    <rPh sb="1" eb="2">
      <t>ニ</t>
    </rPh>
    <rPh sb="2" eb="5">
      <t>ガイコクゴ</t>
    </rPh>
    <rPh sb="5" eb="7">
      <t>エンシュウ</t>
    </rPh>
    <phoneticPr fontId="1"/>
  </si>
  <si>
    <t>第二外国語応用Ⅰ</t>
    <rPh sb="0" eb="1">
      <t>ダイ</t>
    </rPh>
    <rPh sb="1" eb="2">
      <t>ニ</t>
    </rPh>
    <rPh sb="2" eb="5">
      <t>ガイコクゴ</t>
    </rPh>
    <rPh sb="5" eb="7">
      <t>オウヨウ</t>
    </rPh>
    <phoneticPr fontId="1"/>
  </si>
  <si>
    <t>第二外国語応用Ⅱ</t>
    <rPh sb="0" eb="1">
      <t>ダイ</t>
    </rPh>
    <rPh sb="1" eb="2">
      <t>ニ</t>
    </rPh>
    <rPh sb="2" eb="5">
      <t>ガイコクゴ</t>
    </rPh>
    <rPh sb="5" eb="7">
      <t>オウヨウ</t>
    </rPh>
    <phoneticPr fontId="1"/>
  </si>
  <si>
    <t>その他</t>
    <rPh sb="2" eb="3">
      <t>タ</t>
    </rPh>
    <phoneticPr fontId="1"/>
  </si>
  <si>
    <t>教養テーマA</t>
    <rPh sb="0" eb="2">
      <t>キョウヨウ</t>
    </rPh>
    <phoneticPr fontId="1"/>
  </si>
  <si>
    <t>教養テーマB</t>
    <rPh sb="0" eb="2">
      <t>キョウヨウ</t>
    </rPh>
    <phoneticPr fontId="1"/>
  </si>
  <si>
    <t>教養テーマC</t>
    <rPh sb="0" eb="2">
      <t>キョウヨウ</t>
    </rPh>
    <phoneticPr fontId="1"/>
  </si>
  <si>
    <t>教養テーマD</t>
    <rPh sb="0" eb="2">
      <t>キョウヨウ</t>
    </rPh>
    <phoneticPr fontId="1"/>
  </si>
  <si>
    <t>海外教養科目</t>
    <rPh sb="0" eb="2">
      <t>カイガイ</t>
    </rPh>
    <rPh sb="2" eb="4">
      <t>キョウヨウ</t>
    </rPh>
    <rPh sb="4" eb="6">
      <t>カモク</t>
    </rPh>
    <phoneticPr fontId="1"/>
  </si>
  <si>
    <t>スポーツ・健康</t>
    <rPh sb="5" eb="7">
      <t>ケンコウ</t>
    </rPh>
    <phoneticPr fontId="1"/>
  </si>
  <si>
    <t>区分</t>
    <rPh sb="0" eb="2">
      <t>クブン</t>
    </rPh>
    <phoneticPr fontId="1"/>
  </si>
  <si>
    <t>外国語基礎</t>
    <rPh sb="0" eb="3">
      <t>ガイコクゴ</t>
    </rPh>
    <rPh sb="3" eb="5">
      <t>キソ</t>
    </rPh>
    <phoneticPr fontId="1"/>
  </si>
  <si>
    <t>自然の探求</t>
    <rPh sb="0" eb="2">
      <t>シゼン</t>
    </rPh>
    <rPh sb="3" eb="5">
      <t>タンキュウ</t>
    </rPh>
    <phoneticPr fontId="1"/>
  </si>
  <si>
    <t>人間の探求</t>
    <rPh sb="0" eb="2">
      <t>ニンゲン</t>
    </rPh>
    <rPh sb="3" eb="5">
      <t>タンキュウ</t>
    </rPh>
    <phoneticPr fontId="1"/>
  </si>
  <si>
    <t>社会の探求</t>
    <rPh sb="0" eb="2">
      <t>シャカイ</t>
    </rPh>
    <rPh sb="3" eb="5">
      <t>タンキュウ</t>
    </rPh>
    <phoneticPr fontId="1"/>
  </si>
  <si>
    <t>新領域</t>
    <rPh sb="0" eb="3">
      <t>シンリョウイキ</t>
    </rPh>
    <phoneticPr fontId="1"/>
  </si>
  <si>
    <t>小計</t>
    <rPh sb="0" eb="2">
      <t>ショウケイ</t>
    </rPh>
    <phoneticPr fontId="1"/>
  </si>
  <si>
    <t>必修科目</t>
    <rPh sb="0" eb="2">
      <t>ヒッシュウ</t>
    </rPh>
    <rPh sb="2" eb="4">
      <t>カモク</t>
    </rPh>
    <phoneticPr fontId="1"/>
  </si>
  <si>
    <t>選択科目</t>
    <rPh sb="0" eb="2">
      <t>センタク</t>
    </rPh>
    <rPh sb="2" eb="4">
      <t>カモク</t>
    </rPh>
    <phoneticPr fontId="1"/>
  </si>
  <si>
    <t>選択単位</t>
    <rPh sb="0" eb="2">
      <t>センタク</t>
    </rPh>
    <rPh sb="2" eb="4">
      <t>タンイ</t>
    </rPh>
    <phoneticPr fontId="1"/>
  </si>
  <si>
    <t>小計</t>
    <rPh sb="0" eb="2">
      <t>ショウケイ</t>
    </rPh>
    <phoneticPr fontId="1"/>
  </si>
  <si>
    <t>小計</t>
    <rPh sb="0" eb="2">
      <t>ショウ</t>
    </rPh>
    <phoneticPr fontId="1"/>
  </si>
  <si>
    <t>合計</t>
    <rPh sb="0" eb="2">
      <t>ゴウケイ</t>
    </rPh>
    <phoneticPr fontId="1"/>
  </si>
  <si>
    <t>卒業
まで</t>
    <rPh sb="0" eb="2">
      <t>ソツギョウ</t>
    </rPh>
    <phoneticPr fontId="1"/>
  </si>
  <si>
    <t>取得
単位</t>
    <rPh sb="0" eb="2">
      <t>シュトク</t>
    </rPh>
    <rPh sb="3" eb="5">
      <t>タンイ</t>
    </rPh>
    <phoneticPr fontId="1"/>
  </si>
  <si>
    <t>卒業
要件</t>
    <rPh sb="0" eb="2">
      <t>ソツギョウ</t>
    </rPh>
    <rPh sb="3" eb="5">
      <t>ヨウケン</t>
    </rPh>
    <phoneticPr fontId="1"/>
  </si>
  <si>
    <t>1年→2年</t>
    <rPh sb="1" eb="2">
      <t>ネン</t>
    </rPh>
    <rPh sb="4" eb="5">
      <t>ネン</t>
    </rPh>
    <phoneticPr fontId="1"/>
  </si>
  <si>
    <t>2年→3年</t>
    <rPh sb="1" eb="2">
      <t>ネン</t>
    </rPh>
    <rPh sb="4" eb="5">
      <t>ネン</t>
    </rPh>
    <phoneticPr fontId="1"/>
  </si>
  <si>
    <t>3年→4年</t>
    <rPh sb="1" eb="2">
      <t>ネン</t>
    </rPh>
    <rPh sb="4" eb="5">
      <t>ネン</t>
    </rPh>
    <phoneticPr fontId="1"/>
  </si>
  <si>
    <t>区分別単位一覧表</t>
    <rPh sb="0" eb="2">
      <t>クブン</t>
    </rPh>
    <rPh sb="2" eb="3">
      <t>ベツ</t>
    </rPh>
    <rPh sb="3" eb="5">
      <t>タンイ</t>
    </rPh>
    <rPh sb="5" eb="7">
      <t>イチラン</t>
    </rPh>
    <rPh sb="7" eb="8">
      <t>ヒョウ</t>
    </rPh>
    <phoneticPr fontId="1"/>
  </si>
  <si>
    <t>…</t>
    <phoneticPr fontId="1"/>
  </si>
  <si>
    <t>入力部分(1…可)</t>
    <rPh sb="0" eb="2">
      <t>ニュウリョク</t>
    </rPh>
    <rPh sb="2" eb="4">
      <t>ブブン</t>
    </rPh>
    <rPh sb="7" eb="8">
      <t>カ</t>
    </rPh>
    <phoneticPr fontId="1"/>
  </si>
  <si>
    <r>
      <t>進級判定</t>
    </r>
    <r>
      <rPr>
        <sz val="16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(進級まであと)</t>
    </r>
    <rPh sb="0" eb="2">
      <t>シンキュウ</t>
    </rPh>
    <rPh sb="2" eb="4">
      <t>ハンテイ</t>
    </rPh>
    <rPh sb="6" eb="8">
      <t>シンキュウ</t>
    </rPh>
    <phoneticPr fontId="1"/>
  </si>
  <si>
    <t>第三外国語基礎A</t>
    <rPh sb="0" eb="1">
      <t>ダイ</t>
    </rPh>
    <rPh sb="1" eb="2">
      <t>サン</t>
    </rPh>
    <rPh sb="2" eb="5">
      <t>ガイコクゴ</t>
    </rPh>
    <rPh sb="5" eb="7">
      <t>キソ</t>
    </rPh>
    <phoneticPr fontId="1"/>
  </si>
  <si>
    <t>第三外国語基礎B</t>
    <rPh sb="0" eb="1">
      <t>ダイ</t>
    </rPh>
    <rPh sb="1" eb="2">
      <t>サン</t>
    </rPh>
    <rPh sb="2" eb="5">
      <t>ガイコクゴ</t>
    </rPh>
    <rPh sb="5" eb="7">
      <t>キソ</t>
    </rPh>
    <phoneticPr fontId="1"/>
  </si>
  <si>
    <t>第三外国語演習Ⅰ</t>
    <rPh sb="0" eb="1">
      <t>ダイ</t>
    </rPh>
    <rPh sb="1" eb="2">
      <t>サン</t>
    </rPh>
    <rPh sb="2" eb="5">
      <t>ガイコクゴ</t>
    </rPh>
    <rPh sb="5" eb="7">
      <t>エンシュウ</t>
    </rPh>
    <phoneticPr fontId="1"/>
  </si>
  <si>
    <t>第三外国語演習Ⅱ</t>
    <rPh sb="0" eb="1">
      <t>ダイ</t>
    </rPh>
    <rPh sb="1" eb="2">
      <t>サン</t>
    </rPh>
    <rPh sb="2" eb="5">
      <t>ガイコクゴ</t>
    </rPh>
    <rPh sb="5" eb="7">
      <t>エンシュウ</t>
    </rPh>
    <phoneticPr fontId="1"/>
  </si>
  <si>
    <t>第三外国語応用Ⅰ</t>
    <rPh sb="0" eb="1">
      <t>ダイ</t>
    </rPh>
    <rPh sb="1" eb="2">
      <t>サン</t>
    </rPh>
    <rPh sb="2" eb="5">
      <t>ガイコクゴ</t>
    </rPh>
    <rPh sb="5" eb="7">
      <t>オウヨウ</t>
    </rPh>
    <phoneticPr fontId="1"/>
  </si>
  <si>
    <t>第三外国語応用Ⅱ</t>
    <rPh sb="0" eb="1">
      <t>ダイ</t>
    </rPh>
    <rPh sb="1" eb="2">
      <t>サン</t>
    </rPh>
    <rPh sb="2" eb="5">
      <t>ガイコクゴ</t>
    </rPh>
    <rPh sb="5" eb="7">
      <t>オウヨウ</t>
    </rPh>
    <phoneticPr fontId="1"/>
  </si>
  <si>
    <t>全学
共通
科目
(教養)</t>
    <rPh sb="0" eb="2">
      <t>ゼンガク</t>
    </rPh>
    <rPh sb="3" eb="5">
      <t>キョウツウ</t>
    </rPh>
    <rPh sb="6" eb="8">
      <t>カモク</t>
    </rPh>
    <rPh sb="10" eb="12">
      <t>キョウヨウ</t>
    </rPh>
    <phoneticPr fontId="1"/>
  </si>
  <si>
    <t>学部
固有
科目
(専門)</t>
    <rPh sb="0" eb="2">
      <t>ガクブ</t>
    </rPh>
    <rPh sb="3" eb="5">
      <t>コユウ</t>
    </rPh>
    <rPh sb="6" eb="8">
      <t>カモク</t>
    </rPh>
    <rPh sb="10" eb="12">
      <t>センモン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</si>
</sst>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20" fontId="0" fillId="0" borderId="18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20" fontId="0" fillId="0" borderId="21" xfId="0" applyNumberFormat="1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20" fontId="0" fillId="0" borderId="26" xfId="0" applyNumberForma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20" fontId="0" fillId="0" borderId="28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3" xfId="0" applyBorder="1">
      <alignment vertical="center"/>
    </xf>
    <xf numFmtId="0" fontId="0" fillId="0" borderId="3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5" fillId="0" borderId="6" xfId="0" applyFont="1" applyBorder="1">
      <alignment vertical="center"/>
    </xf>
    <xf numFmtId="0" fontId="0" fillId="0" borderId="47" xfId="0" applyBorder="1">
      <alignment vertical="center"/>
    </xf>
    <xf numFmtId="0" fontId="5" fillId="0" borderId="48" xfId="0" applyFont="1" applyBorder="1">
      <alignment vertical="center"/>
    </xf>
    <xf numFmtId="0" fontId="0" fillId="0" borderId="49" xfId="0" applyBorder="1">
      <alignment vertical="center"/>
    </xf>
    <xf numFmtId="0" fontId="5" fillId="0" borderId="50" xfId="0" applyFont="1" applyBorder="1">
      <alignment vertical="center"/>
    </xf>
    <xf numFmtId="0" fontId="0" fillId="0" borderId="51" xfId="0" applyBorder="1">
      <alignment vertical="center"/>
    </xf>
    <xf numFmtId="0" fontId="5" fillId="0" borderId="46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56" xfId="0" applyFont="1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4" fillId="0" borderId="56" xfId="0" applyFont="1" applyBorder="1">
      <alignment vertical="center"/>
    </xf>
    <xf numFmtId="0" fontId="3" fillId="0" borderId="49" xfId="0" applyFont="1" applyBorder="1">
      <alignment vertical="center"/>
    </xf>
    <xf numFmtId="0" fontId="7" fillId="0" borderId="50" xfId="0" applyFont="1" applyBorder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0" fillId="0" borderId="70" xfId="0" applyBorder="1">
      <alignment vertical="center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0" fillId="0" borderId="80" xfId="0" applyBorder="1">
      <alignment vertical="center"/>
    </xf>
    <xf numFmtId="0" fontId="0" fillId="2" borderId="24" xfId="0" applyFill="1" applyBorder="1" applyProtection="1">
      <alignment vertical="center"/>
      <protection locked="0"/>
    </xf>
    <xf numFmtId="0" fontId="0" fillId="2" borderId="25" xfId="0" applyFill="1" applyBorder="1" applyProtection="1">
      <alignment vertical="center"/>
      <protection locked="0"/>
    </xf>
    <xf numFmtId="0" fontId="0" fillId="2" borderId="27" xfId="0" applyFill="1" applyBorder="1" applyProtection="1">
      <alignment vertical="center"/>
      <protection locked="0"/>
    </xf>
    <xf numFmtId="0" fontId="0" fillId="2" borderId="29" xfId="0" applyFill="1" applyBorder="1" applyProtection="1">
      <alignment vertical="center"/>
      <protection locked="0"/>
    </xf>
    <xf numFmtId="0" fontId="0" fillId="2" borderId="22" xfId="0" applyFill="1" applyBorder="1" applyProtection="1">
      <alignment vertical="center"/>
      <protection locked="0"/>
    </xf>
    <xf numFmtId="0" fontId="0" fillId="2" borderId="42" xfId="0" applyFill="1" applyBorder="1" applyProtection="1">
      <alignment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0" fillId="2" borderId="41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69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8"/>
  <sheetViews>
    <sheetView tabSelected="1" topLeftCell="C1" zoomScale="88" workbookViewId="0">
      <selection activeCell="M6" sqref="M6"/>
    </sheetView>
  </sheetViews>
  <sheetFormatPr defaultRowHeight="13.2" x14ac:dyDescent="0.2"/>
  <cols>
    <col min="2" max="2" width="24.77734375" customWidth="1"/>
    <col min="3" max="4" width="4.6640625" customWidth="1"/>
    <col min="5" max="5" width="24.77734375" customWidth="1"/>
    <col min="6" max="7" width="4.6640625" customWidth="1"/>
    <col min="8" max="8" width="24.77734375" customWidth="1"/>
    <col min="9" max="10" width="4.6640625" customWidth="1"/>
    <col min="11" max="11" width="32.77734375" customWidth="1"/>
    <col min="12" max="13" width="4.6640625" customWidth="1"/>
    <col min="14" max="14" width="20.88671875" customWidth="1"/>
    <col min="15" max="16" width="4.6640625" customWidth="1"/>
    <col min="17" max="17" width="9" customWidth="1"/>
    <col min="18" max="19" width="4.6640625" customWidth="1"/>
    <col min="20" max="20" width="13.33203125" customWidth="1"/>
    <col min="21" max="22" width="4.6640625" customWidth="1"/>
    <col min="23" max="23" width="14" customWidth="1"/>
    <col min="24" max="25" width="4.6640625" customWidth="1"/>
    <col min="26" max="26" width="24.33203125" customWidth="1"/>
    <col min="27" max="27" width="4.6640625" customWidth="1"/>
    <col min="28" max="28" width="5" customWidth="1"/>
  </cols>
  <sheetData>
    <row r="1" spans="2:28" ht="13.8" thickBot="1" x14ac:dyDescent="0.25"/>
    <row r="2" spans="2:28" x14ac:dyDescent="0.2">
      <c r="B2" s="79" t="s">
        <v>7</v>
      </c>
      <c r="C2" s="80"/>
      <c r="D2" s="80"/>
      <c r="E2" s="80"/>
      <c r="F2" s="80"/>
      <c r="G2" s="80"/>
      <c r="H2" s="80"/>
      <c r="I2" s="80"/>
      <c r="J2" s="81"/>
      <c r="K2" s="79" t="s">
        <v>70</v>
      </c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2"/>
    </row>
    <row r="3" spans="2:28" x14ac:dyDescent="0.2">
      <c r="B3" s="85" t="s">
        <v>0</v>
      </c>
      <c r="C3" s="83"/>
      <c r="D3" s="83"/>
      <c r="E3" s="83" t="s">
        <v>9</v>
      </c>
      <c r="F3" s="83"/>
      <c r="G3" s="83"/>
      <c r="H3" s="83"/>
      <c r="I3" s="83"/>
      <c r="J3" s="84"/>
      <c r="K3" s="86" t="s">
        <v>71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 t="s">
        <v>9</v>
      </c>
      <c r="X3" s="87"/>
      <c r="Y3" s="87"/>
      <c r="Z3" s="87"/>
      <c r="AA3" s="87"/>
      <c r="AB3" s="88"/>
    </row>
    <row r="4" spans="2:28" x14ac:dyDescent="0.2">
      <c r="B4" s="17" t="s">
        <v>10</v>
      </c>
      <c r="C4" s="2" t="s">
        <v>169</v>
      </c>
      <c r="D4" s="2" t="s">
        <v>6</v>
      </c>
      <c r="E4" s="2" t="s">
        <v>10</v>
      </c>
      <c r="F4" s="2" t="s">
        <v>169</v>
      </c>
      <c r="G4" s="2" t="s">
        <v>6</v>
      </c>
      <c r="H4" s="2" t="s">
        <v>10</v>
      </c>
      <c r="I4" s="2" t="s">
        <v>169</v>
      </c>
      <c r="J4" s="26" t="s">
        <v>6</v>
      </c>
      <c r="K4" s="86" t="s">
        <v>72</v>
      </c>
      <c r="L4" s="87"/>
      <c r="M4" s="87"/>
      <c r="N4" s="87" t="s">
        <v>103</v>
      </c>
      <c r="O4" s="87"/>
      <c r="P4" s="87"/>
      <c r="Q4" s="87" t="s">
        <v>111</v>
      </c>
      <c r="R4" s="87"/>
      <c r="S4" s="87"/>
      <c r="T4" s="87" t="s">
        <v>142</v>
      </c>
      <c r="U4" s="87"/>
      <c r="V4" s="87"/>
      <c r="W4" s="87" t="s">
        <v>175</v>
      </c>
      <c r="X4" s="87"/>
      <c r="Y4" s="87"/>
      <c r="Z4" s="101" t="s">
        <v>191</v>
      </c>
      <c r="AA4" s="102"/>
      <c r="AB4" s="103"/>
    </row>
    <row r="5" spans="2:28" x14ac:dyDescent="0.2">
      <c r="B5" s="19" t="s">
        <v>1</v>
      </c>
      <c r="C5" s="8">
        <v>2</v>
      </c>
      <c r="D5" s="67"/>
      <c r="E5" s="7" t="s">
        <v>11</v>
      </c>
      <c r="F5" s="8">
        <v>2</v>
      </c>
      <c r="G5" s="67"/>
      <c r="H5" s="14" t="s">
        <v>41</v>
      </c>
      <c r="I5" s="8">
        <v>2</v>
      </c>
      <c r="J5" s="69"/>
      <c r="K5" s="28" t="s">
        <v>10</v>
      </c>
      <c r="L5" s="1" t="s">
        <v>169</v>
      </c>
      <c r="M5" s="1" t="s">
        <v>6</v>
      </c>
      <c r="N5" s="5" t="s">
        <v>10</v>
      </c>
      <c r="O5" s="2" t="s">
        <v>169</v>
      </c>
      <c r="P5" s="2" t="s">
        <v>6</v>
      </c>
      <c r="Q5" s="2" t="s">
        <v>10</v>
      </c>
      <c r="R5" s="2" t="s">
        <v>169</v>
      </c>
      <c r="S5" s="2" t="s">
        <v>6</v>
      </c>
      <c r="T5" s="2" t="s">
        <v>10</v>
      </c>
      <c r="U5" s="2" t="s">
        <v>169</v>
      </c>
      <c r="V5" s="2" t="s">
        <v>6</v>
      </c>
      <c r="W5" s="2" t="s">
        <v>10</v>
      </c>
      <c r="X5" s="2" t="s">
        <v>169</v>
      </c>
      <c r="Y5" s="2" t="s">
        <v>6</v>
      </c>
      <c r="Z5" s="2" t="s">
        <v>10</v>
      </c>
      <c r="AA5" s="2" t="s">
        <v>169</v>
      </c>
      <c r="AB5" s="18" t="s">
        <v>6</v>
      </c>
    </row>
    <row r="6" spans="2:28" x14ac:dyDescent="0.2">
      <c r="B6" s="20" t="s">
        <v>2</v>
      </c>
      <c r="C6" s="3">
        <v>2</v>
      </c>
      <c r="D6" s="68"/>
      <c r="E6" s="9" t="s">
        <v>12</v>
      </c>
      <c r="F6" s="3">
        <v>2</v>
      </c>
      <c r="G6" s="68"/>
      <c r="H6" s="9" t="s">
        <v>42</v>
      </c>
      <c r="I6" s="3">
        <v>2</v>
      </c>
      <c r="J6" s="70"/>
      <c r="K6" s="22" t="s">
        <v>73</v>
      </c>
      <c r="L6" s="3">
        <v>1</v>
      </c>
      <c r="M6" s="71"/>
      <c r="N6" s="14" t="s">
        <v>104</v>
      </c>
      <c r="O6" s="8">
        <v>1</v>
      </c>
      <c r="P6" s="67"/>
      <c r="Q6" s="7" t="s">
        <v>112</v>
      </c>
      <c r="R6" s="8">
        <v>2</v>
      </c>
      <c r="S6" s="73"/>
      <c r="T6" s="14" t="s">
        <v>145</v>
      </c>
      <c r="U6" s="8">
        <v>2</v>
      </c>
      <c r="V6" s="73"/>
      <c r="W6" s="14" t="s">
        <v>176</v>
      </c>
      <c r="X6" s="8">
        <v>2</v>
      </c>
      <c r="Y6" s="67"/>
      <c r="Z6" s="14" t="s">
        <v>179</v>
      </c>
      <c r="AA6" s="8">
        <v>2</v>
      </c>
      <c r="AB6" s="69"/>
    </row>
    <row r="7" spans="2:28" x14ac:dyDescent="0.2">
      <c r="B7" s="20" t="s">
        <v>3</v>
      </c>
      <c r="C7" s="3">
        <v>2</v>
      </c>
      <c r="D7" s="68"/>
      <c r="E7" s="9" t="s">
        <v>13</v>
      </c>
      <c r="F7" s="3">
        <v>2</v>
      </c>
      <c r="G7" s="68"/>
      <c r="H7" s="9" t="s">
        <v>43</v>
      </c>
      <c r="I7" s="3">
        <v>2</v>
      </c>
      <c r="J7" s="70"/>
      <c r="K7" s="22" t="s">
        <v>75</v>
      </c>
      <c r="L7" s="3">
        <v>1</v>
      </c>
      <c r="M7" s="71"/>
      <c r="N7" s="9" t="s">
        <v>105</v>
      </c>
      <c r="O7" s="3">
        <v>1</v>
      </c>
      <c r="P7" s="68"/>
      <c r="Q7" s="11" t="s">
        <v>113</v>
      </c>
      <c r="R7" s="3">
        <v>2</v>
      </c>
      <c r="S7" s="71"/>
      <c r="T7" s="9" t="s">
        <v>146</v>
      </c>
      <c r="U7" s="3">
        <v>2</v>
      </c>
      <c r="V7" s="71"/>
      <c r="W7" s="9" t="s">
        <v>177</v>
      </c>
      <c r="X7" s="3">
        <v>4</v>
      </c>
      <c r="Y7" s="68"/>
      <c r="Z7" s="9" t="s">
        <v>180</v>
      </c>
      <c r="AA7" s="3">
        <v>2</v>
      </c>
      <c r="AB7" s="70"/>
    </row>
    <row r="8" spans="2:28" ht="13.8" thickBot="1" x14ac:dyDescent="0.25">
      <c r="B8" s="20" t="s">
        <v>4</v>
      </c>
      <c r="C8" s="3">
        <v>2</v>
      </c>
      <c r="D8" s="68"/>
      <c r="E8" s="9" t="s">
        <v>17</v>
      </c>
      <c r="F8" s="3">
        <v>2</v>
      </c>
      <c r="G8" s="68"/>
      <c r="H8" s="9" t="s">
        <v>44</v>
      </c>
      <c r="I8" s="3">
        <v>2</v>
      </c>
      <c r="J8" s="70"/>
      <c r="K8" s="20" t="s">
        <v>76</v>
      </c>
      <c r="L8" s="3">
        <v>1</v>
      </c>
      <c r="M8" s="71"/>
      <c r="N8" s="9" t="s">
        <v>106</v>
      </c>
      <c r="O8" s="3">
        <v>1</v>
      </c>
      <c r="P8" s="68"/>
      <c r="Q8" s="9" t="s">
        <v>114</v>
      </c>
      <c r="R8" s="3">
        <v>2</v>
      </c>
      <c r="S8" s="71"/>
      <c r="T8" s="9" t="s">
        <v>147</v>
      </c>
      <c r="U8" s="3">
        <v>2</v>
      </c>
      <c r="V8" s="71"/>
      <c r="W8" s="35" t="s">
        <v>178</v>
      </c>
      <c r="X8" s="33">
        <v>2</v>
      </c>
      <c r="Y8" s="72"/>
      <c r="Z8" s="9" t="s">
        <v>181</v>
      </c>
      <c r="AA8" s="3">
        <v>2</v>
      </c>
      <c r="AB8" s="70"/>
    </row>
    <row r="9" spans="2:28" ht="14.4" thickTop="1" thickBot="1" x14ac:dyDescent="0.25">
      <c r="B9" s="20" t="s">
        <v>5</v>
      </c>
      <c r="C9" s="3">
        <v>2</v>
      </c>
      <c r="D9" s="68"/>
      <c r="E9" s="9" t="s">
        <v>18</v>
      </c>
      <c r="F9" s="3">
        <v>2</v>
      </c>
      <c r="G9" s="68"/>
      <c r="H9" s="9" t="s">
        <v>45</v>
      </c>
      <c r="I9" s="3">
        <v>2</v>
      </c>
      <c r="J9" s="70"/>
      <c r="K9" s="20" t="s">
        <v>77</v>
      </c>
      <c r="L9" s="3">
        <v>1</v>
      </c>
      <c r="M9" s="71"/>
      <c r="N9" s="35" t="s">
        <v>107</v>
      </c>
      <c r="O9" s="33">
        <v>1</v>
      </c>
      <c r="P9" s="72"/>
      <c r="Q9" s="9" t="s">
        <v>115</v>
      </c>
      <c r="R9" s="3">
        <v>2</v>
      </c>
      <c r="S9" s="71"/>
      <c r="T9" s="9" t="s">
        <v>148</v>
      </c>
      <c r="U9" s="3">
        <v>2</v>
      </c>
      <c r="V9" s="71"/>
      <c r="W9" s="12" t="s">
        <v>214</v>
      </c>
      <c r="X9" s="92">
        <f>SUMIFS(X6:X8,Y6:Y8,1)</f>
        <v>0</v>
      </c>
      <c r="Y9" s="93"/>
      <c r="Z9" s="9" t="s">
        <v>182</v>
      </c>
      <c r="AA9" s="3">
        <v>2</v>
      </c>
      <c r="AB9" s="70"/>
    </row>
    <row r="10" spans="2:28" ht="13.8" thickTop="1" x14ac:dyDescent="0.2">
      <c r="B10" s="22" t="s">
        <v>8</v>
      </c>
      <c r="C10" s="3">
        <v>2</v>
      </c>
      <c r="D10" s="68"/>
      <c r="E10" s="11" t="s">
        <v>19</v>
      </c>
      <c r="F10" s="3">
        <v>2</v>
      </c>
      <c r="G10" s="68"/>
      <c r="H10" s="9" t="s">
        <v>46</v>
      </c>
      <c r="I10" s="3">
        <v>2</v>
      </c>
      <c r="J10" s="70"/>
      <c r="K10" s="20" t="s">
        <v>78</v>
      </c>
      <c r="L10" s="3">
        <v>1</v>
      </c>
      <c r="M10" s="71"/>
      <c r="N10" s="12" t="s">
        <v>214</v>
      </c>
      <c r="O10" s="92">
        <f>SUMIFS(O6:O9,P6:P9,1)</f>
        <v>0</v>
      </c>
      <c r="P10" s="93"/>
      <c r="Q10" s="9" t="s">
        <v>116</v>
      </c>
      <c r="R10" s="3">
        <v>2</v>
      </c>
      <c r="S10" s="71"/>
      <c r="T10" s="9" t="s">
        <v>143</v>
      </c>
      <c r="U10" s="3">
        <v>2</v>
      </c>
      <c r="V10" s="71"/>
      <c r="W10" s="89" t="s">
        <v>197</v>
      </c>
      <c r="X10" s="90"/>
      <c r="Y10" s="91"/>
      <c r="Z10" s="9" t="s">
        <v>183</v>
      </c>
      <c r="AA10" s="3">
        <v>2</v>
      </c>
      <c r="AB10" s="70"/>
    </row>
    <row r="11" spans="2:28" x14ac:dyDescent="0.2">
      <c r="B11" s="20" t="s">
        <v>14</v>
      </c>
      <c r="C11" s="3">
        <v>2</v>
      </c>
      <c r="D11" s="68"/>
      <c r="E11" s="9" t="s">
        <v>24</v>
      </c>
      <c r="F11" s="3">
        <v>2</v>
      </c>
      <c r="G11" s="68"/>
      <c r="H11" s="9" t="s">
        <v>47</v>
      </c>
      <c r="I11" s="3">
        <v>2</v>
      </c>
      <c r="J11" s="70"/>
      <c r="K11" s="20" t="s">
        <v>79</v>
      </c>
      <c r="L11" s="3">
        <v>1</v>
      </c>
      <c r="M11" s="71"/>
      <c r="N11" s="89" t="s">
        <v>110</v>
      </c>
      <c r="O11" s="90"/>
      <c r="P11" s="91"/>
      <c r="Q11" s="9" t="s">
        <v>117</v>
      </c>
      <c r="R11" s="3">
        <v>2</v>
      </c>
      <c r="S11" s="71"/>
      <c r="T11" s="9" t="s">
        <v>144</v>
      </c>
      <c r="U11" s="3">
        <v>2</v>
      </c>
      <c r="V11" s="71"/>
      <c r="W11" s="1" t="s">
        <v>10</v>
      </c>
      <c r="X11" s="1" t="s">
        <v>169</v>
      </c>
      <c r="Y11" s="1" t="s">
        <v>6</v>
      </c>
      <c r="Z11" s="9" t="s">
        <v>184</v>
      </c>
      <c r="AA11" s="3">
        <v>2</v>
      </c>
      <c r="AB11" s="70"/>
    </row>
    <row r="12" spans="2:28" x14ac:dyDescent="0.2">
      <c r="B12" s="20" t="s">
        <v>15</v>
      </c>
      <c r="C12" s="3">
        <v>2</v>
      </c>
      <c r="D12" s="68"/>
      <c r="E12" s="9" t="s">
        <v>25</v>
      </c>
      <c r="F12" s="3">
        <v>2</v>
      </c>
      <c r="G12" s="68"/>
      <c r="H12" s="9" t="s">
        <v>48</v>
      </c>
      <c r="I12" s="3">
        <v>2</v>
      </c>
      <c r="J12" s="70"/>
      <c r="K12" s="22" t="s">
        <v>80</v>
      </c>
      <c r="L12" s="3">
        <v>1</v>
      </c>
      <c r="M12" s="71"/>
      <c r="N12" s="1" t="s">
        <v>10</v>
      </c>
      <c r="O12" s="1" t="s">
        <v>169</v>
      </c>
      <c r="P12" s="1" t="s">
        <v>6</v>
      </c>
      <c r="Q12" s="9" t="s">
        <v>118</v>
      </c>
      <c r="R12" s="3">
        <v>2</v>
      </c>
      <c r="S12" s="71"/>
      <c r="T12" s="9" t="s">
        <v>149</v>
      </c>
      <c r="U12" s="3">
        <v>2</v>
      </c>
      <c r="V12" s="71"/>
      <c r="W12" s="9" t="s">
        <v>198</v>
      </c>
      <c r="X12" s="3">
        <v>2</v>
      </c>
      <c r="Y12" s="68"/>
      <c r="Z12" s="9" t="s">
        <v>185</v>
      </c>
      <c r="AA12" s="3">
        <v>2</v>
      </c>
      <c r="AB12" s="70"/>
    </row>
    <row r="13" spans="2:28" x14ac:dyDescent="0.2">
      <c r="B13" s="20" t="s">
        <v>16</v>
      </c>
      <c r="C13" s="3">
        <v>2</v>
      </c>
      <c r="D13" s="68"/>
      <c r="E13" s="9" t="s">
        <v>26</v>
      </c>
      <c r="F13" s="3">
        <v>2</v>
      </c>
      <c r="G13" s="68"/>
      <c r="H13" s="9" t="s">
        <v>49</v>
      </c>
      <c r="I13" s="3">
        <v>2</v>
      </c>
      <c r="J13" s="70"/>
      <c r="K13" s="22" t="s">
        <v>81</v>
      </c>
      <c r="L13" s="3">
        <v>1</v>
      </c>
      <c r="M13" s="71"/>
      <c r="N13" s="9" t="s">
        <v>108</v>
      </c>
      <c r="O13" s="3">
        <v>2</v>
      </c>
      <c r="P13" s="68"/>
      <c r="Q13" s="9" t="s">
        <v>119</v>
      </c>
      <c r="R13" s="3">
        <v>2</v>
      </c>
      <c r="S13" s="71"/>
      <c r="T13" s="9" t="s">
        <v>150</v>
      </c>
      <c r="U13" s="3">
        <v>2</v>
      </c>
      <c r="V13" s="71"/>
      <c r="W13" s="9" t="s">
        <v>199</v>
      </c>
      <c r="X13" s="3">
        <v>2</v>
      </c>
      <c r="Y13" s="68"/>
      <c r="Z13" s="9" t="s">
        <v>186</v>
      </c>
      <c r="AA13" s="3">
        <v>2</v>
      </c>
      <c r="AB13" s="70"/>
    </row>
    <row r="14" spans="2:28" x14ac:dyDescent="0.2">
      <c r="B14" s="20" t="s">
        <v>20</v>
      </c>
      <c r="C14" s="3">
        <v>2</v>
      </c>
      <c r="D14" s="68"/>
      <c r="E14" s="9" t="s">
        <v>27</v>
      </c>
      <c r="F14" s="3">
        <v>2</v>
      </c>
      <c r="G14" s="68"/>
      <c r="H14" s="9" t="s">
        <v>50</v>
      </c>
      <c r="I14" s="3">
        <v>2</v>
      </c>
      <c r="J14" s="70"/>
      <c r="K14" s="20" t="s">
        <v>82</v>
      </c>
      <c r="L14" s="3">
        <v>1</v>
      </c>
      <c r="M14" s="71"/>
      <c r="N14" s="9" t="s">
        <v>109</v>
      </c>
      <c r="O14" s="3">
        <v>2</v>
      </c>
      <c r="P14" s="71"/>
      <c r="Q14" s="9" t="s">
        <v>120</v>
      </c>
      <c r="R14" s="3">
        <v>2</v>
      </c>
      <c r="S14" s="71"/>
      <c r="T14" s="9" t="s">
        <v>151</v>
      </c>
      <c r="U14" s="3">
        <v>2</v>
      </c>
      <c r="V14" s="71"/>
      <c r="W14" s="9" t="s">
        <v>200</v>
      </c>
      <c r="X14" s="3">
        <v>2</v>
      </c>
      <c r="Y14" s="68"/>
      <c r="Z14" s="9" t="s">
        <v>187</v>
      </c>
      <c r="AA14" s="3">
        <v>2</v>
      </c>
      <c r="AB14" s="70"/>
    </row>
    <row r="15" spans="2:28" x14ac:dyDescent="0.2">
      <c r="B15" s="20" t="s">
        <v>21</v>
      </c>
      <c r="C15" s="3">
        <v>2</v>
      </c>
      <c r="D15" s="68"/>
      <c r="E15" s="9" t="s">
        <v>28</v>
      </c>
      <c r="F15" s="3">
        <v>2</v>
      </c>
      <c r="G15" s="68"/>
      <c r="H15" s="9" t="s">
        <v>51</v>
      </c>
      <c r="I15" s="3">
        <v>2</v>
      </c>
      <c r="J15" s="70"/>
      <c r="K15" s="20" t="s">
        <v>83</v>
      </c>
      <c r="L15" s="3">
        <v>1</v>
      </c>
      <c r="M15" s="71"/>
      <c r="N15" s="9" t="s">
        <v>227</v>
      </c>
      <c r="O15" s="3">
        <v>2</v>
      </c>
      <c r="P15" s="71"/>
      <c r="Q15" s="6" t="s">
        <v>121</v>
      </c>
      <c r="R15" s="3">
        <v>2</v>
      </c>
      <c r="S15" s="71"/>
      <c r="T15" s="9" t="s">
        <v>152</v>
      </c>
      <c r="U15" s="3">
        <v>2</v>
      </c>
      <c r="V15" s="71"/>
      <c r="W15" s="9" t="s">
        <v>201</v>
      </c>
      <c r="X15" s="3">
        <v>2</v>
      </c>
      <c r="Y15" s="68"/>
      <c r="Z15" s="9" t="s">
        <v>188</v>
      </c>
      <c r="AA15" s="3">
        <v>2</v>
      </c>
      <c r="AB15" s="70"/>
    </row>
    <row r="16" spans="2:28" ht="13.8" thickBot="1" x14ac:dyDescent="0.25">
      <c r="B16" s="20" t="s">
        <v>22</v>
      </c>
      <c r="C16" s="3">
        <v>2</v>
      </c>
      <c r="D16" s="68"/>
      <c r="E16" s="9" t="s">
        <v>29</v>
      </c>
      <c r="F16" s="3">
        <v>2</v>
      </c>
      <c r="G16" s="68"/>
      <c r="H16" s="9" t="s">
        <v>52</v>
      </c>
      <c r="I16" s="3">
        <v>2</v>
      </c>
      <c r="J16" s="70"/>
      <c r="K16" s="20" t="s">
        <v>84</v>
      </c>
      <c r="L16" s="3">
        <v>1</v>
      </c>
      <c r="M16" s="71"/>
      <c r="N16" s="35" t="s">
        <v>228</v>
      </c>
      <c r="O16" s="33">
        <v>2</v>
      </c>
      <c r="P16" s="72"/>
      <c r="Q16" s="9" t="s">
        <v>122</v>
      </c>
      <c r="R16" s="3">
        <v>2</v>
      </c>
      <c r="S16" s="71"/>
      <c r="T16" s="9" t="s">
        <v>153</v>
      </c>
      <c r="U16" s="3">
        <v>2</v>
      </c>
      <c r="V16" s="71"/>
      <c r="W16" s="35" t="s">
        <v>202</v>
      </c>
      <c r="X16" s="33">
        <v>4</v>
      </c>
      <c r="Y16" s="72"/>
      <c r="Z16" s="9" t="s">
        <v>189</v>
      </c>
      <c r="AA16" s="3">
        <v>2</v>
      </c>
      <c r="AB16" s="70"/>
    </row>
    <row r="17" spans="2:28" ht="14.4" thickTop="1" thickBot="1" x14ac:dyDescent="0.25">
      <c r="B17" s="20" t="s">
        <v>23</v>
      </c>
      <c r="C17" s="3">
        <v>2</v>
      </c>
      <c r="D17" s="68"/>
      <c r="E17" s="9" t="s">
        <v>31</v>
      </c>
      <c r="F17" s="3">
        <v>2</v>
      </c>
      <c r="G17" s="68"/>
      <c r="H17" s="9" t="s">
        <v>57</v>
      </c>
      <c r="I17" s="3">
        <v>2</v>
      </c>
      <c r="J17" s="70"/>
      <c r="K17" s="20" t="s">
        <v>85</v>
      </c>
      <c r="L17" s="3">
        <v>1</v>
      </c>
      <c r="M17" s="71"/>
      <c r="N17" s="12" t="s">
        <v>210</v>
      </c>
      <c r="O17" s="92">
        <f>SUMIFS(O13:O16,P13:P16,1)</f>
        <v>0</v>
      </c>
      <c r="P17" s="93"/>
      <c r="Q17" s="35" t="s">
        <v>123</v>
      </c>
      <c r="R17" s="33">
        <v>2</v>
      </c>
      <c r="S17" s="72"/>
      <c r="T17" s="35" t="s">
        <v>154</v>
      </c>
      <c r="U17" s="33">
        <v>2</v>
      </c>
      <c r="V17" s="72"/>
      <c r="W17" s="12" t="s">
        <v>214</v>
      </c>
      <c r="X17" s="92">
        <f>SUMIFS(X12:X16,Y12:Y16,1)</f>
        <v>0</v>
      </c>
      <c r="Y17" s="93"/>
      <c r="Z17" s="35" t="s">
        <v>190</v>
      </c>
      <c r="AA17" s="33">
        <v>2</v>
      </c>
      <c r="AB17" s="74"/>
    </row>
    <row r="18" spans="2:28" ht="13.8" thickTop="1" x14ac:dyDescent="0.2">
      <c r="B18" s="20" t="s">
        <v>30</v>
      </c>
      <c r="C18" s="3">
        <v>2</v>
      </c>
      <c r="D18" s="68"/>
      <c r="E18" s="9" t="s">
        <v>32</v>
      </c>
      <c r="F18" s="3">
        <v>2</v>
      </c>
      <c r="G18" s="68"/>
      <c r="H18" s="9" t="s">
        <v>58</v>
      </c>
      <c r="I18" s="3">
        <v>2</v>
      </c>
      <c r="J18" s="70"/>
      <c r="K18" s="20" t="s">
        <v>86</v>
      </c>
      <c r="L18" s="3">
        <v>1</v>
      </c>
      <c r="M18" s="71"/>
      <c r="N18" s="6"/>
      <c r="O18" s="3"/>
      <c r="P18" s="13"/>
      <c r="Q18" s="12" t="s">
        <v>214</v>
      </c>
      <c r="R18" s="92">
        <f>SUMIFS(R6:R17,S6:S17,1)</f>
        <v>0</v>
      </c>
      <c r="S18" s="93"/>
      <c r="T18" s="12" t="s">
        <v>214</v>
      </c>
      <c r="U18" s="92">
        <f>SUMIFS(U6:U17,V6:V17,1)</f>
        <v>0</v>
      </c>
      <c r="V18" s="93"/>
      <c r="W18" s="6"/>
      <c r="X18" s="3"/>
      <c r="Y18" s="13"/>
      <c r="Z18" s="12" t="s">
        <v>214</v>
      </c>
      <c r="AA18" s="92">
        <f>SUMIFS(AA6:AA17,AB6:AB17,1)</f>
        <v>0</v>
      </c>
      <c r="AB18" s="94"/>
    </row>
    <row r="19" spans="2:28" x14ac:dyDescent="0.2">
      <c r="B19" s="20" t="s">
        <v>34</v>
      </c>
      <c r="C19" s="3">
        <v>2</v>
      </c>
      <c r="D19" s="68"/>
      <c r="E19" s="9" t="s">
        <v>33</v>
      </c>
      <c r="F19" s="3">
        <v>2</v>
      </c>
      <c r="G19" s="68"/>
      <c r="H19" s="9" t="s">
        <v>59</v>
      </c>
      <c r="I19" s="3">
        <v>2</v>
      </c>
      <c r="J19" s="70"/>
      <c r="K19" s="20" t="s">
        <v>87</v>
      </c>
      <c r="L19" s="3">
        <v>1</v>
      </c>
      <c r="M19" s="71"/>
      <c r="N19" s="6"/>
      <c r="O19" s="3"/>
      <c r="P19" s="13"/>
      <c r="Q19" s="84" t="s">
        <v>124</v>
      </c>
      <c r="R19" s="99"/>
      <c r="S19" s="100"/>
      <c r="T19" s="89" t="s">
        <v>155</v>
      </c>
      <c r="U19" s="90"/>
      <c r="V19" s="104"/>
      <c r="W19" s="15"/>
      <c r="X19" s="4"/>
      <c r="Y19" s="16"/>
      <c r="Z19" s="89" t="s">
        <v>192</v>
      </c>
      <c r="AA19" s="97"/>
      <c r="AB19" s="98"/>
    </row>
    <row r="20" spans="2:28" x14ac:dyDescent="0.2">
      <c r="B20" s="20" t="s">
        <v>53</v>
      </c>
      <c r="C20" s="3">
        <v>2</v>
      </c>
      <c r="D20" s="68"/>
      <c r="E20" s="9" t="s">
        <v>35</v>
      </c>
      <c r="F20" s="3">
        <v>2</v>
      </c>
      <c r="G20" s="68"/>
      <c r="H20" s="9" t="s">
        <v>60</v>
      </c>
      <c r="I20" s="3">
        <v>2</v>
      </c>
      <c r="J20" s="70"/>
      <c r="K20" s="20" t="s">
        <v>88</v>
      </c>
      <c r="L20" s="3">
        <v>1</v>
      </c>
      <c r="M20" s="71"/>
      <c r="N20" s="6"/>
      <c r="O20" s="3"/>
      <c r="P20" s="13"/>
      <c r="Q20" s="1" t="s">
        <v>10</v>
      </c>
      <c r="R20" s="1" t="s">
        <v>169</v>
      </c>
      <c r="S20" s="1" t="s">
        <v>6</v>
      </c>
      <c r="T20" s="1" t="s">
        <v>10</v>
      </c>
      <c r="U20" s="1" t="s">
        <v>169</v>
      </c>
      <c r="V20" s="1" t="s">
        <v>6</v>
      </c>
      <c r="W20" s="6"/>
      <c r="X20" s="3"/>
      <c r="Y20" s="13"/>
      <c r="Z20" s="1" t="s">
        <v>10</v>
      </c>
      <c r="AA20" s="1" t="s">
        <v>169</v>
      </c>
      <c r="AB20" s="29" t="s">
        <v>6</v>
      </c>
    </row>
    <row r="21" spans="2:28" x14ac:dyDescent="0.2">
      <c r="B21" s="20" t="s">
        <v>54</v>
      </c>
      <c r="C21" s="3">
        <v>2</v>
      </c>
      <c r="D21" s="68"/>
      <c r="E21" s="9" t="s">
        <v>36</v>
      </c>
      <c r="F21" s="3">
        <v>2</v>
      </c>
      <c r="G21" s="68"/>
      <c r="H21" s="9" t="s">
        <v>61</v>
      </c>
      <c r="I21" s="3">
        <v>2</v>
      </c>
      <c r="J21" s="70"/>
      <c r="K21" s="20" t="s">
        <v>74</v>
      </c>
      <c r="L21" s="3">
        <v>1</v>
      </c>
      <c r="M21" s="71"/>
      <c r="N21" s="6"/>
      <c r="O21" s="3"/>
      <c r="P21" s="13"/>
      <c r="Q21" s="9" t="s">
        <v>125</v>
      </c>
      <c r="R21" s="3">
        <v>2</v>
      </c>
      <c r="S21" s="71"/>
      <c r="T21" s="9" t="s">
        <v>156</v>
      </c>
      <c r="U21" s="3">
        <v>2</v>
      </c>
      <c r="V21" s="71"/>
      <c r="W21" s="6"/>
      <c r="X21" s="3"/>
      <c r="Y21" s="13"/>
      <c r="Z21" s="9" t="s">
        <v>193</v>
      </c>
      <c r="AA21" s="3">
        <v>2</v>
      </c>
      <c r="AB21" s="70"/>
    </row>
    <row r="22" spans="2:28" x14ac:dyDescent="0.2">
      <c r="B22" s="20" t="s">
        <v>55</v>
      </c>
      <c r="C22" s="3">
        <v>3</v>
      </c>
      <c r="D22" s="68"/>
      <c r="E22" s="9" t="s">
        <v>37</v>
      </c>
      <c r="F22" s="3">
        <v>2</v>
      </c>
      <c r="G22" s="68"/>
      <c r="H22" s="9" t="s">
        <v>62</v>
      </c>
      <c r="I22" s="3">
        <v>2</v>
      </c>
      <c r="J22" s="70"/>
      <c r="K22" s="20" t="s">
        <v>89</v>
      </c>
      <c r="L22" s="3">
        <v>1</v>
      </c>
      <c r="M22" s="71"/>
      <c r="N22" s="6"/>
      <c r="O22" s="3"/>
      <c r="P22" s="13"/>
      <c r="Q22" s="9" t="s">
        <v>126</v>
      </c>
      <c r="R22" s="3">
        <v>2</v>
      </c>
      <c r="S22" s="71"/>
      <c r="T22" s="9" t="s">
        <v>157</v>
      </c>
      <c r="U22" s="3">
        <v>2</v>
      </c>
      <c r="V22" s="71"/>
      <c r="W22" s="6"/>
      <c r="X22" s="3"/>
      <c r="Y22" s="13"/>
      <c r="Z22" s="9" t="s">
        <v>194</v>
      </c>
      <c r="AA22" s="3">
        <v>2</v>
      </c>
      <c r="AB22" s="70"/>
    </row>
    <row r="23" spans="2:28" x14ac:dyDescent="0.2">
      <c r="B23" s="20" t="s">
        <v>56</v>
      </c>
      <c r="C23" s="3">
        <v>3</v>
      </c>
      <c r="D23" s="68"/>
      <c r="E23" s="9" t="s">
        <v>38</v>
      </c>
      <c r="F23" s="3">
        <v>2</v>
      </c>
      <c r="G23" s="68"/>
      <c r="H23" s="9" t="s">
        <v>63</v>
      </c>
      <c r="I23" s="3">
        <v>2</v>
      </c>
      <c r="J23" s="70"/>
      <c r="K23" s="20" t="s">
        <v>90</v>
      </c>
      <c r="L23" s="3">
        <v>1</v>
      </c>
      <c r="M23" s="71"/>
      <c r="N23" s="6"/>
      <c r="O23" s="3"/>
      <c r="P23" s="13"/>
      <c r="Q23" s="9" t="s">
        <v>127</v>
      </c>
      <c r="R23" s="3">
        <v>2</v>
      </c>
      <c r="S23" s="71"/>
      <c r="T23" s="9" t="s">
        <v>158</v>
      </c>
      <c r="U23" s="3">
        <v>2</v>
      </c>
      <c r="V23" s="71"/>
      <c r="W23" s="6"/>
      <c r="X23" s="3"/>
      <c r="Y23" s="13"/>
      <c r="Z23" s="9" t="s">
        <v>195</v>
      </c>
      <c r="AA23" s="3">
        <v>2</v>
      </c>
      <c r="AB23" s="70"/>
    </row>
    <row r="24" spans="2:28" x14ac:dyDescent="0.2">
      <c r="B24" s="20"/>
      <c r="C24" s="3"/>
      <c r="D24" s="13"/>
      <c r="E24" s="9" t="s">
        <v>39</v>
      </c>
      <c r="F24" s="3">
        <v>2</v>
      </c>
      <c r="G24" s="68"/>
      <c r="H24" s="9" t="s">
        <v>64</v>
      </c>
      <c r="I24" s="3">
        <v>2</v>
      </c>
      <c r="J24" s="70"/>
      <c r="K24" s="20" t="s">
        <v>91</v>
      </c>
      <c r="L24" s="3">
        <v>1</v>
      </c>
      <c r="M24" s="71"/>
      <c r="N24" s="6"/>
      <c r="O24" s="3"/>
      <c r="P24" s="13"/>
      <c r="Q24" s="9" t="s">
        <v>128</v>
      </c>
      <c r="R24" s="3">
        <v>2</v>
      </c>
      <c r="S24" s="71"/>
      <c r="T24" s="9" t="s">
        <v>159</v>
      </c>
      <c r="U24" s="3">
        <v>2</v>
      </c>
      <c r="V24" s="71"/>
      <c r="W24" s="6"/>
      <c r="X24" s="3"/>
      <c r="Y24" s="13"/>
      <c r="Z24" s="9" t="s">
        <v>196</v>
      </c>
      <c r="AA24" s="3">
        <v>2</v>
      </c>
      <c r="AB24" s="70"/>
    </row>
    <row r="25" spans="2:28" x14ac:dyDescent="0.2">
      <c r="B25" s="20"/>
      <c r="C25" s="3"/>
      <c r="D25" s="13"/>
      <c r="E25" s="9" t="s">
        <v>40</v>
      </c>
      <c r="F25" s="3">
        <v>2</v>
      </c>
      <c r="G25" s="68"/>
      <c r="H25" s="9" t="s">
        <v>65</v>
      </c>
      <c r="I25" s="3">
        <v>2</v>
      </c>
      <c r="J25" s="70"/>
      <c r="K25" s="20" t="s">
        <v>92</v>
      </c>
      <c r="L25" s="3">
        <v>1</v>
      </c>
      <c r="M25" s="71"/>
      <c r="N25" s="6"/>
      <c r="O25" s="3"/>
      <c r="P25" s="13"/>
      <c r="Q25" s="9" t="s">
        <v>129</v>
      </c>
      <c r="R25" s="3">
        <v>2</v>
      </c>
      <c r="S25" s="71"/>
      <c r="T25" s="9" t="s">
        <v>160</v>
      </c>
      <c r="U25" s="3">
        <v>2</v>
      </c>
      <c r="V25" s="71"/>
      <c r="W25" s="6"/>
      <c r="X25" s="3"/>
      <c r="Y25" s="13"/>
      <c r="Z25" s="9" t="s">
        <v>229</v>
      </c>
      <c r="AA25" s="3">
        <v>2</v>
      </c>
      <c r="AB25" s="70"/>
    </row>
    <row r="26" spans="2:28" x14ac:dyDescent="0.2">
      <c r="B26" s="20"/>
      <c r="C26" s="3"/>
      <c r="D26" s="13"/>
      <c r="E26" s="9" t="s">
        <v>170</v>
      </c>
      <c r="F26" s="3">
        <v>2</v>
      </c>
      <c r="G26" s="68"/>
      <c r="H26" s="9" t="s">
        <v>66</v>
      </c>
      <c r="I26" s="3">
        <v>2</v>
      </c>
      <c r="J26" s="70"/>
      <c r="K26" s="20" t="s">
        <v>93</v>
      </c>
      <c r="L26" s="3">
        <v>1</v>
      </c>
      <c r="M26" s="71"/>
      <c r="N26" s="6"/>
      <c r="O26" s="3"/>
      <c r="P26" s="13"/>
      <c r="Q26" s="9" t="s">
        <v>130</v>
      </c>
      <c r="R26" s="3">
        <v>2</v>
      </c>
      <c r="S26" s="71"/>
      <c r="T26" s="9" t="s">
        <v>161</v>
      </c>
      <c r="U26" s="3">
        <v>2</v>
      </c>
      <c r="V26" s="71"/>
      <c r="W26" s="6"/>
      <c r="X26" s="3"/>
      <c r="Y26" s="3"/>
      <c r="Z26" s="9" t="s">
        <v>230</v>
      </c>
      <c r="AA26" s="3">
        <v>2</v>
      </c>
      <c r="AB26" s="70"/>
    </row>
    <row r="27" spans="2:28" x14ac:dyDescent="0.2">
      <c r="B27" s="20"/>
      <c r="C27" s="3"/>
      <c r="D27" s="13"/>
      <c r="E27" s="9" t="s">
        <v>171</v>
      </c>
      <c r="F27" s="3">
        <v>2</v>
      </c>
      <c r="G27" s="68"/>
      <c r="H27" s="9" t="s">
        <v>67</v>
      </c>
      <c r="I27" s="3">
        <v>2</v>
      </c>
      <c r="J27" s="70"/>
      <c r="K27" s="20" t="s">
        <v>94</v>
      </c>
      <c r="L27" s="3">
        <v>1</v>
      </c>
      <c r="M27" s="71"/>
      <c r="N27" s="6"/>
      <c r="O27" s="3"/>
      <c r="P27" s="13"/>
      <c r="Q27" s="9" t="s">
        <v>131</v>
      </c>
      <c r="R27" s="3">
        <v>2</v>
      </c>
      <c r="S27" s="71"/>
      <c r="T27" s="9" t="s">
        <v>162</v>
      </c>
      <c r="U27" s="3">
        <v>2</v>
      </c>
      <c r="V27" s="71"/>
      <c r="W27" s="6"/>
      <c r="X27" s="3"/>
      <c r="Y27" s="3"/>
      <c r="Z27" s="9" t="s">
        <v>231</v>
      </c>
      <c r="AA27" s="3">
        <v>2</v>
      </c>
      <c r="AB27" s="70"/>
    </row>
    <row r="28" spans="2:28" ht="13.8" thickBot="1" x14ac:dyDescent="0.25">
      <c r="B28" s="20"/>
      <c r="C28" s="3"/>
      <c r="D28" s="13"/>
      <c r="E28" s="9" t="s">
        <v>172</v>
      </c>
      <c r="F28" s="3">
        <v>2</v>
      </c>
      <c r="G28" s="68"/>
      <c r="H28" s="9" t="s">
        <v>68</v>
      </c>
      <c r="I28" s="3">
        <v>2</v>
      </c>
      <c r="J28" s="70"/>
      <c r="K28" s="20" t="s">
        <v>95</v>
      </c>
      <c r="L28" s="3">
        <v>1</v>
      </c>
      <c r="M28" s="71"/>
      <c r="N28" s="6"/>
      <c r="O28" s="3"/>
      <c r="P28" s="13"/>
      <c r="Q28" s="9" t="s">
        <v>132</v>
      </c>
      <c r="R28" s="3">
        <v>2</v>
      </c>
      <c r="S28" s="71"/>
      <c r="T28" s="9" t="s">
        <v>163</v>
      </c>
      <c r="U28" s="3">
        <v>2</v>
      </c>
      <c r="V28" s="71"/>
      <c r="W28" s="6"/>
      <c r="X28" s="3"/>
      <c r="Y28" s="3"/>
      <c r="Z28" s="35" t="s">
        <v>232</v>
      </c>
      <c r="AA28" s="3">
        <v>2</v>
      </c>
      <c r="AB28" s="70"/>
    </row>
    <row r="29" spans="2:28" ht="13.8" thickTop="1" x14ac:dyDescent="0.2">
      <c r="B29" s="20"/>
      <c r="C29" s="3"/>
      <c r="D29" s="13"/>
      <c r="E29" s="9" t="s">
        <v>173</v>
      </c>
      <c r="F29" s="3">
        <v>2</v>
      </c>
      <c r="G29" s="68"/>
      <c r="H29" s="9" t="s">
        <v>69</v>
      </c>
      <c r="I29" s="3">
        <v>2</v>
      </c>
      <c r="J29" s="70"/>
      <c r="K29" s="20" t="s">
        <v>96</v>
      </c>
      <c r="L29" s="3">
        <v>1</v>
      </c>
      <c r="M29" s="71"/>
      <c r="N29" s="6"/>
      <c r="O29" s="3"/>
      <c r="P29" s="13"/>
      <c r="Q29" s="9" t="s">
        <v>133</v>
      </c>
      <c r="R29" s="3">
        <v>2</v>
      </c>
      <c r="S29" s="71"/>
      <c r="T29" s="9" t="s">
        <v>164</v>
      </c>
      <c r="U29" s="3">
        <v>2</v>
      </c>
      <c r="V29" s="71"/>
      <c r="W29" s="6"/>
      <c r="X29" s="3"/>
      <c r="Y29" s="3"/>
      <c r="Z29" s="12" t="s">
        <v>210</v>
      </c>
      <c r="AA29" s="92">
        <f>SUMIFS(AA21:AA28,AB21:AB28,1)</f>
        <v>0</v>
      </c>
      <c r="AB29" s="94"/>
    </row>
    <row r="30" spans="2:28" ht="13.8" thickBot="1" x14ac:dyDescent="0.25">
      <c r="B30" s="32"/>
      <c r="C30" s="33"/>
      <c r="D30" s="34"/>
      <c r="E30" s="9" t="s">
        <v>174</v>
      </c>
      <c r="F30" s="3">
        <v>2</v>
      </c>
      <c r="G30" s="68"/>
      <c r="H30" s="35"/>
      <c r="I30" s="33"/>
      <c r="J30" s="36"/>
      <c r="K30" s="20" t="s">
        <v>97</v>
      </c>
      <c r="L30" s="3">
        <v>1</v>
      </c>
      <c r="M30" s="71"/>
      <c r="N30" s="6"/>
      <c r="O30" s="3"/>
      <c r="P30" s="13"/>
      <c r="Q30" s="9" t="s">
        <v>134</v>
      </c>
      <c r="R30" s="3">
        <v>2</v>
      </c>
      <c r="S30" s="71"/>
      <c r="T30" s="9" t="s">
        <v>165</v>
      </c>
      <c r="U30" s="3">
        <v>2</v>
      </c>
      <c r="V30" s="71"/>
      <c r="W30" s="6"/>
      <c r="X30" s="3"/>
      <c r="Y30" s="3"/>
      <c r="Z30" s="3"/>
      <c r="AA30" s="3"/>
      <c r="AB30" s="21"/>
    </row>
    <row r="31" spans="2:28" ht="14.4" thickTop="1" thickBot="1" x14ac:dyDescent="0.25">
      <c r="B31" s="23" t="s">
        <v>214</v>
      </c>
      <c r="C31" s="95">
        <f>SUMIFS(C5:C30,D5:D30,1)</f>
        <v>0</v>
      </c>
      <c r="D31" s="105"/>
      <c r="E31" s="31"/>
      <c r="F31" s="24"/>
      <c r="G31" s="66"/>
      <c r="H31" s="31" t="s">
        <v>215</v>
      </c>
      <c r="I31" s="95">
        <f>SUMIFS(F5:F30,G5:G30,1)+SUMIFS(I5:I30,J5:J30,1)</f>
        <v>0</v>
      </c>
      <c r="J31" s="106"/>
      <c r="K31" s="20" t="s">
        <v>98</v>
      </c>
      <c r="L31" s="3">
        <v>1</v>
      </c>
      <c r="M31" s="71"/>
      <c r="N31" s="6"/>
      <c r="O31" s="3"/>
      <c r="P31" s="13"/>
      <c r="Q31" s="9" t="s">
        <v>135</v>
      </c>
      <c r="R31" s="3">
        <v>2</v>
      </c>
      <c r="S31" s="71"/>
      <c r="T31" s="9" t="s">
        <v>166</v>
      </c>
      <c r="U31" s="3">
        <v>2</v>
      </c>
      <c r="V31" s="71"/>
      <c r="W31" s="6"/>
      <c r="X31" s="3"/>
      <c r="Y31" s="3"/>
      <c r="Z31" s="3"/>
      <c r="AA31" s="3"/>
      <c r="AB31" s="21"/>
    </row>
    <row r="32" spans="2:28" x14ac:dyDescent="0.2">
      <c r="K32" s="20" t="s">
        <v>99</v>
      </c>
      <c r="L32" s="3">
        <v>1</v>
      </c>
      <c r="M32" s="71"/>
      <c r="N32" s="6"/>
      <c r="O32" s="3"/>
      <c r="P32" s="13"/>
      <c r="Q32" s="9" t="s">
        <v>136</v>
      </c>
      <c r="R32" s="3">
        <v>2</v>
      </c>
      <c r="S32" s="71"/>
      <c r="T32" s="9" t="s">
        <v>167</v>
      </c>
      <c r="U32" s="3">
        <v>2</v>
      </c>
      <c r="V32" s="71"/>
      <c r="W32" s="6"/>
      <c r="X32" s="3"/>
      <c r="Y32" s="3"/>
      <c r="Z32" s="3"/>
      <c r="AA32" s="3"/>
      <c r="AB32" s="21"/>
    </row>
    <row r="33" spans="3:28" x14ac:dyDescent="0.2">
      <c r="K33" s="20" t="s">
        <v>100</v>
      </c>
      <c r="L33" s="3">
        <v>1</v>
      </c>
      <c r="M33" s="71"/>
      <c r="N33" s="6"/>
      <c r="O33" s="3"/>
      <c r="P33" s="13"/>
      <c r="Q33" s="9" t="s">
        <v>137</v>
      </c>
      <c r="R33" s="3">
        <v>2</v>
      </c>
      <c r="S33" s="71"/>
      <c r="T33" s="9" t="s">
        <v>168</v>
      </c>
      <c r="U33" s="3">
        <v>2</v>
      </c>
      <c r="V33" s="71"/>
      <c r="W33" s="6"/>
      <c r="X33" s="3"/>
      <c r="Y33" s="3"/>
      <c r="Z33" s="3"/>
      <c r="AA33" s="3"/>
      <c r="AB33" s="21"/>
    </row>
    <row r="34" spans="3:28" x14ac:dyDescent="0.2">
      <c r="C34" s="68"/>
      <c r="D34" s="75" t="s">
        <v>224</v>
      </c>
      <c r="E34" t="s">
        <v>225</v>
      </c>
      <c r="K34" s="20" t="s">
        <v>101</v>
      </c>
      <c r="L34" s="3">
        <v>1</v>
      </c>
      <c r="M34" s="71"/>
      <c r="N34" s="6"/>
      <c r="O34" s="3"/>
      <c r="P34" s="13"/>
      <c r="Q34" s="9" t="s">
        <v>138</v>
      </c>
      <c r="R34" s="3">
        <v>2</v>
      </c>
      <c r="S34" s="71"/>
      <c r="T34" s="9"/>
      <c r="U34" s="3"/>
      <c r="V34" s="10"/>
      <c r="W34" s="6"/>
      <c r="X34" s="3"/>
      <c r="Y34" s="3"/>
      <c r="Z34" s="3"/>
      <c r="AA34" s="3"/>
      <c r="AB34" s="21"/>
    </row>
    <row r="35" spans="3:28" x14ac:dyDescent="0.2">
      <c r="K35" s="20" t="s">
        <v>102</v>
      </c>
      <c r="L35" s="3">
        <v>1</v>
      </c>
      <c r="M35" s="71"/>
      <c r="N35" s="6"/>
      <c r="O35" s="3"/>
      <c r="P35" s="13"/>
      <c r="Q35" s="9" t="s">
        <v>139</v>
      </c>
      <c r="R35" s="3">
        <v>2</v>
      </c>
      <c r="S35" s="71"/>
      <c r="T35" s="9"/>
      <c r="U35" s="3"/>
      <c r="V35" s="10"/>
      <c r="W35" s="6"/>
      <c r="X35" s="3"/>
      <c r="Y35" s="3"/>
      <c r="Z35" s="3"/>
      <c r="AA35" s="3"/>
      <c r="AB35" s="21"/>
    </row>
    <row r="36" spans="3:28" x14ac:dyDescent="0.2">
      <c r="K36" s="20"/>
      <c r="L36" s="3"/>
      <c r="M36" s="10"/>
      <c r="N36" s="6"/>
      <c r="O36" s="3"/>
      <c r="P36" s="13"/>
      <c r="Q36" s="9" t="s">
        <v>140</v>
      </c>
      <c r="R36" s="3">
        <v>2</v>
      </c>
      <c r="S36" s="71"/>
      <c r="T36" s="9"/>
      <c r="U36" s="3"/>
      <c r="V36" s="10"/>
      <c r="W36" s="6"/>
      <c r="X36" s="3"/>
      <c r="Y36" s="3"/>
      <c r="Z36" s="3"/>
      <c r="AA36" s="3"/>
      <c r="AB36" s="21"/>
    </row>
    <row r="37" spans="3:28" ht="13.8" thickBot="1" x14ac:dyDescent="0.25">
      <c r="K37" s="32"/>
      <c r="L37" s="33"/>
      <c r="M37" s="37"/>
      <c r="N37" s="38"/>
      <c r="O37" s="33"/>
      <c r="P37" s="34"/>
      <c r="Q37" s="35" t="s">
        <v>141</v>
      </c>
      <c r="R37" s="33">
        <v>2</v>
      </c>
      <c r="S37" s="72"/>
      <c r="T37" s="35"/>
      <c r="U37" s="33"/>
      <c r="V37" s="37"/>
      <c r="W37" s="6"/>
      <c r="X37" s="3"/>
      <c r="Y37" s="3"/>
      <c r="Z37" s="3"/>
      <c r="AA37" s="3"/>
      <c r="AB37" s="21"/>
    </row>
    <row r="38" spans="3:28" ht="14.4" thickTop="1" thickBot="1" x14ac:dyDescent="0.25">
      <c r="K38" s="23" t="s">
        <v>214</v>
      </c>
      <c r="L38" s="95">
        <f>SUMIFS(L6:L37,M6:M37,1)</f>
        <v>0</v>
      </c>
      <c r="M38" s="96"/>
      <c r="N38" s="30"/>
      <c r="O38" s="24"/>
      <c r="P38" s="27"/>
      <c r="Q38" s="31" t="s">
        <v>214</v>
      </c>
      <c r="R38" s="95">
        <f>SUMIFS(R21:R37,S21:S37,1)</f>
        <v>0</v>
      </c>
      <c r="S38" s="96"/>
      <c r="T38" s="31" t="s">
        <v>214</v>
      </c>
      <c r="U38" s="95">
        <f>SUMIFS(U21:U37,V21:V37,1)</f>
        <v>0</v>
      </c>
      <c r="V38" s="96"/>
      <c r="W38" s="30"/>
      <c r="X38" s="24"/>
      <c r="Y38" s="24"/>
      <c r="Z38" s="24"/>
      <c r="AA38" s="24"/>
      <c r="AB38" s="25"/>
    </row>
  </sheetData>
  <sheetProtection sheet="1" selectLockedCells="1"/>
  <mergeCells count="30">
    <mergeCell ref="C31:D31"/>
    <mergeCell ref="I31:J31"/>
    <mergeCell ref="L38:M38"/>
    <mergeCell ref="R38:S38"/>
    <mergeCell ref="O17:P17"/>
    <mergeCell ref="AA29:AB29"/>
    <mergeCell ref="U38:V38"/>
    <mergeCell ref="R18:S18"/>
    <mergeCell ref="U18:V18"/>
    <mergeCell ref="W4:Y4"/>
    <mergeCell ref="Z19:AB19"/>
    <mergeCell ref="W10:Y10"/>
    <mergeCell ref="Q19:S19"/>
    <mergeCell ref="Z4:AB4"/>
    <mergeCell ref="T19:V19"/>
    <mergeCell ref="X9:Y9"/>
    <mergeCell ref="X17:Y17"/>
    <mergeCell ref="AA18:AB18"/>
    <mergeCell ref="K4:M4"/>
    <mergeCell ref="N4:P4"/>
    <mergeCell ref="Q4:S4"/>
    <mergeCell ref="T4:V4"/>
    <mergeCell ref="N11:P11"/>
    <mergeCell ref="O10:P10"/>
    <mergeCell ref="B2:J2"/>
    <mergeCell ref="K2:AB2"/>
    <mergeCell ref="E3:J3"/>
    <mergeCell ref="B3:D3"/>
    <mergeCell ref="K3:V3"/>
    <mergeCell ref="W3:AB3"/>
  </mergeCells>
  <phoneticPr fontId="1"/>
  <dataValidations count="1">
    <dataValidation type="list" allowBlank="1" showInputMessage="1" showErrorMessage="1" sqref="AB21:AB28 G5:G30 J5:J29 M6:M35 P6:P9 D5:D23 S6:S17 S21:S37 V6:V17 V21:V33 Y6:Y8 Y12:Y16 AB6:AB17 P13:P16">
      <formula1>",0,1"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workbookViewId="0">
      <selection activeCell="D13" sqref="D13"/>
    </sheetView>
  </sheetViews>
  <sheetFormatPr defaultRowHeight="19.2" x14ac:dyDescent="0.2"/>
  <cols>
    <col min="3" max="3" width="18.88671875" customWidth="1"/>
    <col min="4" max="4" width="9" bestFit="1" customWidth="1"/>
    <col min="5" max="5" width="9.5546875" bestFit="1" customWidth="1"/>
    <col min="6" max="6" width="10.21875" bestFit="1" customWidth="1"/>
    <col min="8" max="8" width="13.21875" customWidth="1"/>
    <col min="9" max="9" width="20.21875" style="57" customWidth="1"/>
    <col min="10" max="11" width="13.21875" style="57" customWidth="1"/>
  </cols>
  <sheetData>
    <row r="3" spans="2:9" ht="19.8" thickBot="1" x14ac:dyDescent="0.25">
      <c r="B3" s="58" t="s">
        <v>223</v>
      </c>
    </row>
    <row r="4" spans="2:9" ht="33" thickBot="1" x14ac:dyDescent="0.25">
      <c r="B4" s="107" t="s">
        <v>233</v>
      </c>
      <c r="C4" s="62" t="s">
        <v>204</v>
      </c>
      <c r="D4" s="63" t="s">
        <v>218</v>
      </c>
      <c r="E4" s="64" t="s">
        <v>219</v>
      </c>
      <c r="F4" s="65" t="s">
        <v>217</v>
      </c>
      <c r="H4" s="113" t="s">
        <v>226</v>
      </c>
      <c r="I4" s="114"/>
    </row>
    <row r="5" spans="2:9" ht="24" thickTop="1" x14ac:dyDescent="0.2">
      <c r="B5" s="108"/>
      <c r="C5" s="50" t="s">
        <v>203</v>
      </c>
      <c r="D5" s="46">
        <f>科目一覧!L38</f>
        <v>0</v>
      </c>
      <c r="E5" s="40">
        <v>2</v>
      </c>
      <c r="F5" s="41">
        <f>IF(E5-D5&lt;0,0,E5-D5)</f>
        <v>2</v>
      </c>
      <c r="H5" s="61" t="s">
        <v>220</v>
      </c>
      <c r="I5" s="76" t="str">
        <f>IF($D$13&gt;=10,"進級可","必修 "&amp;10-$D$13&amp;"単位")</f>
        <v>必修 10単位</v>
      </c>
    </row>
    <row r="6" spans="2:9" ht="23.4" x14ac:dyDescent="0.2">
      <c r="B6" s="108"/>
      <c r="C6" s="51" t="s">
        <v>205</v>
      </c>
      <c r="D6" s="47">
        <f>科目一覧!O10+科目一覧!O17</f>
        <v>0</v>
      </c>
      <c r="E6" s="1">
        <v>8</v>
      </c>
      <c r="F6" s="39">
        <f t="shared" ref="F6:F14" si="0">IF(E6-D6&lt;0,0,E6-D6)</f>
        <v>8</v>
      </c>
      <c r="H6" s="59" t="s">
        <v>221</v>
      </c>
      <c r="I6" s="77" t="str">
        <f>IF($D$13&gt;=16,"進級可","必修 "&amp;16-$D$13&amp;"単位")</f>
        <v>必修 16単位</v>
      </c>
    </row>
    <row r="7" spans="2:9" ht="24" thickBot="1" x14ac:dyDescent="0.25">
      <c r="B7" s="108"/>
      <c r="C7" s="51" t="s">
        <v>206</v>
      </c>
      <c r="D7" s="47">
        <f>科目一覧!R18</f>
        <v>0</v>
      </c>
      <c r="E7" s="1">
        <v>4</v>
      </c>
      <c r="F7" s="39">
        <f>IF(E7-D7&lt;0,0,E7-D7)</f>
        <v>4</v>
      </c>
      <c r="H7" s="60" t="s">
        <v>222</v>
      </c>
      <c r="I7" s="78" t="str">
        <f>IF($D$15&gt;=54,"進級可","学部固有 "&amp;54-$D$15&amp;"単位")</f>
        <v>学部固有 54単位</v>
      </c>
    </row>
    <row r="8" spans="2:9" ht="23.4" x14ac:dyDescent="0.2">
      <c r="B8" s="108"/>
      <c r="C8" s="51" t="s">
        <v>207</v>
      </c>
      <c r="D8" s="47">
        <f>科目一覧!R38</f>
        <v>0</v>
      </c>
      <c r="E8" s="1">
        <v>4</v>
      </c>
      <c r="F8" s="39">
        <f>IF(E8-D8&lt;0,0,E8-D8)</f>
        <v>4</v>
      </c>
    </row>
    <row r="9" spans="2:9" ht="23.4" x14ac:dyDescent="0.2">
      <c r="B9" s="108"/>
      <c r="C9" s="51" t="s">
        <v>208</v>
      </c>
      <c r="D9" s="47">
        <f>科目一覧!U18</f>
        <v>0</v>
      </c>
      <c r="E9" s="1">
        <v>4</v>
      </c>
      <c r="F9" s="39">
        <f t="shared" si="0"/>
        <v>4</v>
      </c>
    </row>
    <row r="10" spans="2:9" ht="23.4" x14ac:dyDescent="0.2">
      <c r="B10" s="108"/>
      <c r="C10" s="51" t="s">
        <v>209</v>
      </c>
      <c r="D10" s="47">
        <f>科目一覧!U38</f>
        <v>0</v>
      </c>
      <c r="E10" s="1">
        <v>4</v>
      </c>
      <c r="F10" s="39">
        <f>IF(E10-D10&lt;0,0,E10-D10)</f>
        <v>4</v>
      </c>
    </row>
    <row r="11" spans="2:9" ht="24" thickBot="1" x14ac:dyDescent="0.25">
      <c r="B11" s="108"/>
      <c r="C11" s="52" t="s">
        <v>213</v>
      </c>
      <c r="D11" s="48">
        <f>科目一覧!X9+科目一覧!X17+科目一覧!AA18+科目一覧!AA29</f>
        <v>0</v>
      </c>
      <c r="E11" s="44">
        <v>8</v>
      </c>
      <c r="F11" s="45">
        <f>IF(E11-(D11+IF(F5=0,D5-E5,0)+IF(F6=0,D6-E6,0)+IF(F7=0,D7-E7,0)+IF(F8=0,D8-E8,0)+IF(F9=0,D9-E9,0)+IF(F10=0,D10-E10,0))&lt;0,0,E11-(D11+IF(F5=0,D5-E5,0)+IF(F6=0,D6-E6,0)+IF(F7=0,D7-E7,0)+IF(F8=0,D8-E8,0)+IF(F9=0,D9-E9,0)+IF(F10=0,D10-E10,0)))</f>
        <v>8</v>
      </c>
    </row>
    <row r="12" spans="2:9" ht="24.6" thickTop="1" thickBot="1" x14ac:dyDescent="0.25">
      <c r="B12" s="109"/>
      <c r="C12" s="53" t="s">
        <v>210</v>
      </c>
      <c r="D12" s="49">
        <f>SUM(D5:D11)</f>
        <v>0</v>
      </c>
      <c r="E12" s="42">
        <f>SUM(E5:E11)</f>
        <v>34</v>
      </c>
      <c r="F12" s="43">
        <f>SUM(F5:F11)</f>
        <v>34</v>
      </c>
    </row>
    <row r="13" spans="2:9" ht="23.4" x14ac:dyDescent="0.2">
      <c r="B13" s="112" t="s">
        <v>234</v>
      </c>
      <c r="C13" s="50" t="s">
        <v>211</v>
      </c>
      <c r="D13" s="46">
        <f>科目一覧!C31</f>
        <v>0</v>
      </c>
      <c r="E13" s="40">
        <v>40</v>
      </c>
      <c r="F13" s="41">
        <f t="shared" si="0"/>
        <v>40</v>
      </c>
    </row>
    <row r="14" spans="2:9" ht="24" thickBot="1" x14ac:dyDescent="0.25">
      <c r="B14" s="108"/>
      <c r="C14" s="52" t="s">
        <v>212</v>
      </c>
      <c r="D14" s="48">
        <f>科目一覧!I31</f>
        <v>0</v>
      </c>
      <c r="E14" s="44">
        <v>50</v>
      </c>
      <c r="F14" s="45">
        <f t="shared" si="0"/>
        <v>50</v>
      </c>
    </row>
    <row r="15" spans="2:9" ht="24.6" thickTop="1" thickBot="1" x14ac:dyDescent="0.25">
      <c r="B15" s="109"/>
      <c r="C15" s="53" t="s">
        <v>210</v>
      </c>
      <c r="D15" s="49">
        <f>SUM(D13:D14)</f>
        <v>0</v>
      </c>
      <c r="E15" s="42">
        <f t="shared" ref="E15:F15" si="1">SUM(E13:E14)</f>
        <v>90</v>
      </c>
      <c r="F15" s="43">
        <f t="shared" si="1"/>
        <v>90</v>
      </c>
    </row>
    <row r="16" spans="2:9" ht="33.6" thickBot="1" x14ac:dyDescent="0.25">
      <c r="B16" s="110" t="s">
        <v>216</v>
      </c>
      <c r="C16" s="111"/>
      <c r="D16" s="54">
        <f>D12+D15</f>
        <v>0</v>
      </c>
      <c r="E16" s="55">
        <f>E12+E15</f>
        <v>124</v>
      </c>
      <c r="F16" s="56">
        <f>F12+F15</f>
        <v>124</v>
      </c>
    </row>
  </sheetData>
  <mergeCells count="4">
    <mergeCell ref="B4:B12"/>
    <mergeCell ref="B16:C16"/>
    <mergeCell ref="B13:B15"/>
    <mergeCell ref="H4:I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科目一覧</vt:lpstr>
      <vt:lpstr>単位表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中京大学 単位管理表</dc:title>
  <dc:creator>Cela Kafuu</dc:creator>
  <cp:lastModifiedBy>Cela Kafuu</cp:lastModifiedBy>
  <dcterms:created xsi:type="dcterms:W3CDTF">2015-09-14T13:35:04Z</dcterms:created>
  <dcterms:modified xsi:type="dcterms:W3CDTF">2016-06-27T04:45:46Z</dcterms:modified>
</cp:coreProperties>
</file>